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Stanislav\Documents\"/>
    </mc:Choice>
  </mc:AlternateContent>
  <bookViews>
    <workbookView xWindow="28680" yWindow="-120" windowWidth="29040" windowHeight="15840" activeTab="1"/>
  </bookViews>
  <sheets>
    <sheet name="Pokyny pro vyplnění" sheetId="11" r:id="rId1"/>
    <sheet name="Stavba" sheetId="1" r:id="rId2"/>
    <sheet name="VzorPolozky" sheetId="10" state="hidden" r:id="rId3"/>
    <sheet name="00 00 Naklady" sheetId="12" r:id="rId4"/>
    <sheet name="SO1 03 Pol" sheetId="13" r:id="rId5"/>
    <sheet name="SO1 04 Pol" sheetId="14" r:id="rId6"/>
  </sheets>
  <externalReferences>
    <externalReference r:id="rId7"/>
  </externalReferences>
  <definedNames>
    <definedName name="CelkemDPHVypocet" localSheetId="1">Stavba!$H$46</definedName>
    <definedName name="CenaCelkem">Stavba!$G$29</definedName>
    <definedName name="CenaCelkemBezDPH">Stavba!$G$28</definedName>
    <definedName name="CenaCelkemVypocet" localSheetId="1">Stavba!$I$46</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00 Naklady'!$1:$7</definedName>
    <definedName name="_xlnm.Print_Titles" localSheetId="4">'SO1 03 Pol'!$1:$7</definedName>
    <definedName name="_xlnm.Print_Titles" localSheetId="5">'SO1 04 Pol'!$1:$7</definedName>
    <definedName name="oadresa">Stavba!$D$6</definedName>
    <definedName name="Objednatel" localSheetId="1">Stavba!$D$5</definedName>
    <definedName name="Objekt" localSheetId="1">Stavba!$B$38</definedName>
    <definedName name="_xlnm.Print_Area" localSheetId="3">'00 00 Naklady'!$A$1:$X$22</definedName>
    <definedName name="_xlnm.Print_Area" localSheetId="4">'SO1 03 Pol'!$A$1:$X$176</definedName>
    <definedName name="_xlnm.Print_Area" localSheetId="5">'SO1 04 Pol'!$A$1:$X$65</definedName>
    <definedName name="_xlnm.Print_Area" localSheetId="1">Stavba!$A$1:$J$135</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Stavba!$F$46</definedName>
    <definedName name="ZakladDPHZakl">Stavba!$G$25</definedName>
    <definedName name="ZakladDPHZaklVypocet" localSheetId="1">Stavba!$G$46</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34" i="1" l="1"/>
  <c r="I133" i="1"/>
  <c r="I132" i="1"/>
  <c r="I131" i="1"/>
  <c r="I130" i="1"/>
  <c r="I129" i="1"/>
  <c r="I128" i="1"/>
  <c r="I127" i="1"/>
  <c r="I126" i="1"/>
  <c r="I125" i="1"/>
  <c r="I124" i="1"/>
  <c r="G45" i="1"/>
  <c r="F45" i="1"/>
  <c r="G44" i="1"/>
  <c r="F44" i="1"/>
  <c r="G43" i="1"/>
  <c r="F43" i="1"/>
  <c r="G41" i="1"/>
  <c r="H41" i="1" s="1"/>
  <c r="I41" i="1" s="1"/>
  <c r="F41" i="1"/>
  <c r="G40" i="1"/>
  <c r="F40" i="1"/>
  <c r="G39" i="1"/>
  <c r="F39" i="1"/>
  <c r="G64" i="14"/>
  <c r="G8" i="14"/>
  <c r="K8" i="14"/>
  <c r="O8" i="14"/>
  <c r="V8" i="14"/>
  <c r="G9" i="14"/>
  <c r="I9" i="14"/>
  <c r="I8" i="14" s="1"/>
  <c r="K9" i="14"/>
  <c r="M9" i="14"/>
  <c r="M8" i="14" s="1"/>
  <c r="O9" i="14"/>
  <c r="Q9" i="14"/>
  <c r="Q8" i="14" s="1"/>
  <c r="V9" i="14"/>
  <c r="G14" i="14"/>
  <c r="O14" i="14"/>
  <c r="G15" i="14"/>
  <c r="I15" i="14"/>
  <c r="I14" i="14" s="1"/>
  <c r="K15" i="14"/>
  <c r="M15" i="14"/>
  <c r="O15" i="14"/>
  <c r="Q15" i="14"/>
  <c r="Q14" i="14" s="1"/>
  <c r="V15" i="14"/>
  <c r="G19" i="14"/>
  <c r="M19" i="14" s="1"/>
  <c r="I19" i="14"/>
  <c r="K19" i="14"/>
  <c r="K14" i="14" s="1"/>
  <c r="O19" i="14"/>
  <c r="Q19" i="14"/>
  <c r="V19" i="14"/>
  <c r="V14" i="14" s="1"/>
  <c r="G24" i="14"/>
  <c r="M24" i="14" s="1"/>
  <c r="M23" i="14" s="1"/>
  <c r="I24" i="14"/>
  <c r="I23" i="14" s="1"/>
  <c r="K24" i="14"/>
  <c r="K23" i="14" s="1"/>
  <c r="O24" i="14"/>
  <c r="O23" i="14" s="1"/>
  <c r="Q24" i="14"/>
  <c r="Q23" i="14" s="1"/>
  <c r="V24" i="14"/>
  <c r="V23" i="14" s="1"/>
  <c r="G28" i="14"/>
  <c r="I28" i="14"/>
  <c r="K28" i="14"/>
  <c r="K27" i="14" s="1"/>
  <c r="M28" i="14"/>
  <c r="O28" i="14"/>
  <c r="Q28" i="14"/>
  <c r="V28" i="14"/>
  <c r="V27" i="14" s="1"/>
  <c r="G30" i="14"/>
  <c r="I30" i="14"/>
  <c r="K30" i="14"/>
  <c r="M30" i="14"/>
  <c r="O30" i="14"/>
  <c r="Q30" i="14"/>
  <c r="V30" i="14"/>
  <c r="G32" i="14"/>
  <c r="G27" i="14" s="1"/>
  <c r="I32" i="14"/>
  <c r="K32" i="14"/>
  <c r="O32" i="14"/>
  <c r="O27" i="14" s="1"/>
  <c r="Q32" i="14"/>
  <c r="V32" i="14"/>
  <c r="G34" i="14"/>
  <c r="M34" i="14" s="1"/>
  <c r="I34" i="14"/>
  <c r="I27" i="14" s="1"/>
  <c r="K34" i="14"/>
  <c r="O34" i="14"/>
  <c r="Q34" i="14"/>
  <c r="Q27" i="14" s="1"/>
  <c r="V34" i="14"/>
  <c r="G36" i="14"/>
  <c r="I36" i="14"/>
  <c r="K36" i="14"/>
  <c r="M36" i="14"/>
  <c r="O36" i="14"/>
  <c r="Q36" i="14"/>
  <c r="V36" i="14"/>
  <c r="G38" i="14"/>
  <c r="I38" i="14"/>
  <c r="K38" i="14"/>
  <c r="M38" i="14"/>
  <c r="O38" i="14"/>
  <c r="Q38" i="14"/>
  <c r="V38" i="14"/>
  <c r="G40" i="14"/>
  <c r="M40" i="14" s="1"/>
  <c r="I40" i="14"/>
  <c r="K40" i="14"/>
  <c r="O40" i="14"/>
  <c r="Q40" i="14"/>
  <c r="V40" i="14"/>
  <c r="G42" i="14"/>
  <c r="M42" i="14" s="1"/>
  <c r="I42" i="14"/>
  <c r="K42" i="14"/>
  <c r="O42" i="14"/>
  <c r="Q42" i="14"/>
  <c r="V42" i="14"/>
  <c r="G44" i="14"/>
  <c r="M44" i="14" s="1"/>
  <c r="I44" i="14"/>
  <c r="K44" i="14"/>
  <c r="O44" i="14"/>
  <c r="Q44" i="14"/>
  <c r="V44" i="14"/>
  <c r="G46" i="14"/>
  <c r="I46" i="14"/>
  <c r="K46" i="14"/>
  <c r="M46" i="14"/>
  <c r="O46" i="14"/>
  <c r="Q46" i="14"/>
  <c r="V46" i="14"/>
  <c r="G48" i="14"/>
  <c r="M48" i="14" s="1"/>
  <c r="I48" i="14"/>
  <c r="K48" i="14"/>
  <c r="O48" i="14"/>
  <c r="Q48" i="14"/>
  <c r="V48" i="14"/>
  <c r="G51" i="14"/>
  <c r="M51" i="14" s="1"/>
  <c r="I51" i="14"/>
  <c r="K51" i="14"/>
  <c r="K50" i="14" s="1"/>
  <c r="O51" i="14"/>
  <c r="Q51" i="14"/>
  <c r="V51" i="14"/>
  <c r="V50" i="14" s="1"/>
  <c r="G53" i="14"/>
  <c r="I53" i="14"/>
  <c r="K53" i="14"/>
  <c r="M53" i="14"/>
  <c r="O53" i="14"/>
  <c r="Q53" i="14"/>
  <c r="V53" i="14"/>
  <c r="G55" i="14"/>
  <c r="G50" i="14" s="1"/>
  <c r="I55" i="14"/>
  <c r="K55" i="14"/>
  <c r="O55" i="14"/>
  <c r="O50" i="14" s="1"/>
  <c r="Q55" i="14"/>
  <c r="V55" i="14"/>
  <c r="G57" i="14"/>
  <c r="M57" i="14" s="1"/>
  <c r="I57" i="14"/>
  <c r="I50" i="14" s="1"/>
  <c r="K57" i="14"/>
  <c r="O57" i="14"/>
  <c r="Q57" i="14"/>
  <c r="Q50" i="14" s="1"/>
  <c r="V57" i="14"/>
  <c r="G59" i="14"/>
  <c r="I59" i="14"/>
  <c r="K59" i="14"/>
  <c r="M59" i="14"/>
  <c r="O59" i="14"/>
  <c r="Q59" i="14"/>
  <c r="V59" i="14"/>
  <c r="G61" i="14"/>
  <c r="I61" i="14"/>
  <c r="K61" i="14"/>
  <c r="M61" i="14"/>
  <c r="O61" i="14"/>
  <c r="Q61" i="14"/>
  <c r="V61" i="14"/>
  <c r="AE64" i="14"/>
  <c r="G175" i="13"/>
  <c r="G8" i="13"/>
  <c r="K8" i="13"/>
  <c r="O8" i="13"/>
  <c r="V8" i="13"/>
  <c r="G9" i="13"/>
  <c r="I9" i="13"/>
  <c r="I8" i="13" s="1"/>
  <c r="K9" i="13"/>
  <c r="M9" i="13"/>
  <c r="M8" i="13" s="1"/>
  <c r="O9" i="13"/>
  <c r="Q9" i="13"/>
  <c r="Q8" i="13" s="1"/>
  <c r="V9" i="13"/>
  <c r="G11" i="13"/>
  <c r="O11" i="13"/>
  <c r="G12" i="13"/>
  <c r="I12" i="13"/>
  <c r="I11" i="13" s="1"/>
  <c r="K12" i="13"/>
  <c r="M12" i="13"/>
  <c r="O12" i="13"/>
  <c r="Q12" i="13"/>
  <c r="Q11" i="13" s="1"/>
  <c r="V12" i="13"/>
  <c r="G24" i="13"/>
  <c r="M24" i="13" s="1"/>
  <c r="I24" i="13"/>
  <c r="K24" i="13"/>
  <c r="K11" i="13" s="1"/>
  <c r="O24" i="13"/>
  <c r="Q24" i="13"/>
  <c r="V24" i="13"/>
  <c r="V11" i="13" s="1"/>
  <c r="G28" i="13"/>
  <c r="M28" i="13" s="1"/>
  <c r="M27" i="13" s="1"/>
  <c r="I28" i="13"/>
  <c r="K28" i="13"/>
  <c r="K27" i="13" s="1"/>
  <c r="O28" i="13"/>
  <c r="O27" i="13" s="1"/>
  <c r="Q28" i="13"/>
  <c r="V28" i="13"/>
  <c r="V27" i="13" s="1"/>
  <c r="G39" i="13"/>
  <c r="I39" i="13"/>
  <c r="I27" i="13" s="1"/>
  <c r="K39" i="13"/>
  <c r="M39" i="13"/>
  <c r="O39" i="13"/>
  <c r="Q39" i="13"/>
  <c r="Q27" i="13" s="1"/>
  <c r="V39" i="13"/>
  <c r="G43" i="13"/>
  <c r="K43" i="13"/>
  <c r="O43" i="13"/>
  <c r="V43" i="13"/>
  <c r="G44" i="13"/>
  <c r="I44" i="13"/>
  <c r="I43" i="13" s="1"/>
  <c r="K44" i="13"/>
  <c r="M44" i="13"/>
  <c r="M43" i="13" s="1"/>
  <c r="O44" i="13"/>
  <c r="Q44" i="13"/>
  <c r="Q43" i="13" s="1"/>
  <c r="V44" i="13"/>
  <c r="G48" i="13"/>
  <c r="I48" i="13"/>
  <c r="I47" i="13" s="1"/>
  <c r="K48" i="13"/>
  <c r="M48" i="13"/>
  <c r="O48" i="13"/>
  <c r="Q48" i="13"/>
  <c r="Q47" i="13" s="1"/>
  <c r="V48" i="13"/>
  <c r="G51" i="13"/>
  <c r="M51" i="13" s="1"/>
  <c r="I51" i="13"/>
  <c r="K51" i="13"/>
  <c r="K47" i="13" s="1"/>
  <c r="O51" i="13"/>
  <c r="Q51" i="13"/>
  <c r="V51" i="13"/>
  <c r="V47" i="13" s="1"/>
  <c r="G56" i="13"/>
  <c r="I56" i="13"/>
  <c r="K56" i="13"/>
  <c r="M56" i="13"/>
  <c r="O56" i="13"/>
  <c r="Q56" i="13"/>
  <c r="V56" i="13"/>
  <c r="G61" i="13"/>
  <c r="M61" i="13" s="1"/>
  <c r="I61" i="13"/>
  <c r="K61" i="13"/>
  <c r="O61" i="13"/>
  <c r="O47" i="13" s="1"/>
  <c r="Q61" i="13"/>
  <c r="V61" i="13"/>
  <c r="G66" i="13"/>
  <c r="I66" i="13"/>
  <c r="K66" i="13"/>
  <c r="M66" i="13"/>
  <c r="O66" i="13"/>
  <c r="Q66" i="13"/>
  <c r="V66" i="13"/>
  <c r="G71" i="13"/>
  <c r="M71" i="13" s="1"/>
  <c r="I71" i="13"/>
  <c r="K71" i="13"/>
  <c r="O71" i="13"/>
  <c r="Q71" i="13"/>
  <c r="V71" i="13"/>
  <c r="G76" i="13"/>
  <c r="I76" i="13"/>
  <c r="K76" i="13"/>
  <c r="M76" i="13"/>
  <c r="O76" i="13"/>
  <c r="Q76" i="13"/>
  <c r="V76" i="13"/>
  <c r="G81" i="13"/>
  <c r="M81" i="13" s="1"/>
  <c r="I81" i="13"/>
  <c r="K81" i="13"/>
  <c r="O81" i="13"/>
  <c r="Q81" i="13"/>
  <c r="V81" i="13"/>
  <c r="G85" i="13"/>
  <c r="I85" i="13"/>
  <c r="K85" i="13"/>
  <c r="M85" i="13"/>
  <c r="O85" i="13"/>
  <c r="Q85" i="13"/>
  <c r="V85" i="13"/>
  <c r="G89" i="13"/>
  <c r="M89" i="13" s="1"/>
  <c r="I89" i="13"/>
  <c r="K89" i="13"/>
  <c r="O89" i="13"/>
  <c r="Q89" i="13"/>
  <c r="V89" i="13"/>
  <c r="I92" i="13"/>
  <c r="G93" i="13"/>
  <c r="M93" i="13" s="1"/>
  <c r="M92" i="13" s="1"/>
  <c r="I93" i="13"/>
  <c r="K93" i="13"/>
  <c r="K92" i="13" s="1"/>
  <c r="O93" i="13"/>
  <c r="O92" i="13" s="1"/>
  <c r="Q93" i="13"/>
  <c r="Q92" i="13" s="1"/>
  <c r="V93" i="13"/>
  <c r="V92" i="13" s="1"/>
  <c r="G97" i="13"/>
  <c r="M97" i="13" s="1"/>
  <c r="I97" i="13"/>
  <c r="K97" i="13"/>
  <c r="K96" i="13" s="1"/>
  <c r="O97" i="13"/>
  <c r="Q97" i="13"/>
  <c r="V97" i="13"/>
  <c r="V96" i="13" s="1"/>
  <c r="G101" i="13"/>
  <c r="I101" i="13"/>
  <c r="K101" i="13"/>
  <c r="M101" i="13"/>
  <c r="O101" i="13"/>
  <c r="Q101" i="13"/>
  <c r="V101" i="13"/>
  <c r="G106" i="13"/>
  <c r="G96" i="13" s="1"/>
  <c r="I106" i="13"/>
  <c r="K106" i="13"/>
  <c r="O106" i="13"/>
  <c r="O96" i="13" s="1"/>
  <c r="Q106" i="13"/>
  <c r="V106" i="13"/>
  <c r="G109" i="13"/>
  <c r="M109" i="13" s="1"/>
  <c r="I109" i="13"/>
  <c r="I96" i="13" s="1"/>
  <c r="K109" i="13"/>
  <c r="O109" i="13"/>
  <c r="Q109" i="13"/>
  <c r="Q96" i="13" s="1"/>
  <c r="V109" i="13"/>
  <c r="G112" i="13"/>
  <c r="M112" i="13" s="1"/>
  <c r="I112" i="13"/>
  <c r="K112" i="13"/>
  <c r="O112" i="13"/>
  <c r="Q112" i="13"/>
  <c r="V112" i="13"/>
  <c r="G115" i="13"/>
  <c r="I115" i="13"/>
  <c r="K115" i="13"/>
  <c r="M115" i="13"/>
  <c r="O115" i="13"/>
  <c r="Q115" i="13"/>
  <c r="V115" i="13"/>
  <c r="G117" i="13"/>
  <c r="M117" i="13" s="1"/>
  <c r="I117" i="13"/>
  <c r="K117" i="13"/>
  <c r="O117" i="13"/>
  <c r="Q117" i="13"/>
  <c r="V117" i="13"/>
  <c r="G120" i="13"/>
  <c r="M120" i="13" s="1"/>
  <c r="I120" i="13"/>
  <c r="K120" i="13"/>
  <c r="O120" i="13"/>
  <c r="Q120" i="13"/>
  <c r="V120" i="13"/>
  <c r="G123" i="13"/>
  <c r="I123" i="13"/>
  <c r="K123" i="13"/>
  <c r="M123" i="13"/>
  <c r="O123" i="13"/>
  <c r="Q123" i="13"/>
  <c r="V123" i="13"/>
  <c r="G126" i="13"/>
  <c r="I126" i="13"/>
  <c r="K126" i="13"/>
  <c r="M126" i="13"/>
  <c r="O126" i="13"/>
  <c r="Q126" i="13"/>
  <c r="V126" i="13"/>
  <c r="G130" i="13"/>
  <c r="M130" i="13" s="1"/>
  <c r="I130" i="13"/>
  <c r="K130" i="13"/>
  <c r="O130" i="13"/>
  <c r="Q130" i="13"/>
  <c r="V130" i="13"/>
  <c r="G133" i="13"/>
  <c r="M133" i="13" s="1"/>
  <c r="I133" i="13"/>
  <c r="K133" i="13"/>
  <c r="O133" i="13"/>
  <c r="Q133" i="13"/>
  <c r="V133" i="13"/>
  <c r="G136" i="13"/>
  <c r="I136" i="13"/>
  <c r="K136" i="13"/>
  <c r="M136" i="13"/>
  <c r="O136" i="13"/>
  <c r="Q136" i="13"/>
  <c r="V136" i="13"/>
  <c r="G140" i="13"/>
  <c r="I140" i="13"/>
  <c r="K140" i="13"/>
  <c r="M140" i="13"/>
  <c r="O140" i="13"/>
  <c r="Q140" i="13"/>
  <c r="V140" i="13"/>
  <c r="G144" i="13"/>
  <c r="M144" i="13" s="1"/>
  <c r="I144" i="13"/>
  <c r="K144" i="13"/>
  <c r="O144" i="13"/>
  <c r="Q144" i="13"/>
  <c r="V144" i="13"/>
  <c r="G148" i="13"/>
  <c r="M148" i="13" s="1"/>
  <c r="I148" i="13"/>
  <c r="K148" i="13"/>
  <c r="O148" i="13"/>
  <c r="Q148" i="13"/>
  <c r="V148" i="13"/>
  <c r="G152" i="13"/>
  <c r="I152" i="13"/>
  <c r="K152" i="13"/>
  <c r="M152" i="13"/>
  <c r="O152" i="13"/>
  <c r="Q152" i="13"/>
  <c r="V152" i="13"/>
  <c r="G155" i="13"/>
  <c r="G151" i="13" s="1"/>
  <c r="I155" i="13"/>
  <c r="K155" i="13"/>
  <c r="O155" i="13"/>
  <c r="O151" i="13" s="1"/>
  <c r="Q155" i="13"/>
  <c r="V155" i="13"/>
  <c r="G158" i="13"/>
  <c r="M158" i="13" s="1"/>
  <c r="I158" i="13"/>
  <c r="I151" i="13" s="1"/>
  <c r="K158" i="13"/>
  <c r="O158" i="13"/>
  <c r="Q158" i="13"/>
  <c r="Q151" i="13" s="1"/>
  <c r="V158" i="13"/>
  <c r="G161" i="13"/>
  <c r="M161" i="13" s="1"/>
  <c r="I161" i="13"/>
  <c r="K161" i="13"/>
  <c r="K151" i="13" s="1"/>
  <c r="O161" i="13"/>
  <c r="Q161" i="13"/>
  <c r="V161" i="13"/>
  <c r="V151" i="13" s="1"/>
  <c r="G164" i="13"/>
  <c r="I164" i="13"/>
  <c r="K164" i="13"/>
  <c r="M164" i="13"/>
  <c r="O164" i="13"/>
  <c r="Q164" i="13"/>
  <c r="V164" i="13"/>
  <c r="G166" i="13"/>
  <c r="M166" i="13" s="1"/>
  <c r="I166" i="13"/>
  <c r="K166" i="13"/>
  <c r="O166" i="13"/>
  <c r="Q166" i="13"/>
  <c r="V166" i="13"/>
  <c r="G168" i="13"/>
  <c r="M168" i="13" s="1"/>
  <c r="I168" i="13"/>
  <c r="K168" i="13"/>
  <c r="O168" i="13"/>
  <c r="Q168" i="13"/>
  <c r="V168" i="13"/>
  <c r="G170" i="13"/>
  <c r="M170" i="13" s="1"/>
  <c r="I170" i="13"/>
  <c r="K170" i="13"/>
  <c r="O170" i="13"/>
  <c r="Q170" i="13"/>
  <c r="V170" i="13"/>
  <c r="G172" i="13"/>
  <c r="I172" i="13"/>
  <c r="K172" i="13"/>
  <c r="M172" i="13"/>
  <c r="O172" i="13"/>
  <c r="Q172" i="13"/>
  <c r="V172" i="13"/>
  <c r="AE175" i="13"/>
  <c r="G21" i="12"/>
  <c r="G9" i="12"/>
  <c r="M9" i="12" s="1"/>
  <c r="I9" i="12"/>
  <c r="I8" i="12" s="1"/>
  <c r="K9" i="12"/>
  <c r="K8" i="12" s="1"/>
  <c r="O9" i="12"/>
  <c r="Q9" i="12"/>
  <c r="Q8" i="12" s="1"/>
  <c r="V9" i="12"/>
  <c r="V8" i="12" s="1"/>
  <c r="G11" i="12"/>
  <c r="I11" i="12"/>
  <c r="K11" i="12"/>
  <c r="M11" i="12"/>
  <c r="O11" i="12"/>
  <c r="Q11" i="12"/>
  <c r="V11" i="12"/>
  <c r="G13" i="12"/>
  <c r="G8" i="12" s="1"/>
  <c r="I13" i="12"/>
  <c r="K13" i="12"/>
  <c r="O13" i="12"/>
  <c r="O8" i="12" s="1"/>
  <c r="Q13" i="12"/>
  <c r="V13" i="12"/>
  <c r="G15" i="12"/>
  <c r="O15" i="12"/>
  <c r="Q15" i="12"/>
  <c r="G16" i="12"/>
  <c r="M16" i="12" s="1"/>
  <c r="M15" i="12" s="1"/>
  <c r="I16" i="12"/>
  <c r="I15" i="12" s="1"/>
  <c r="K16" i="12"/>
  <c r="K15" i="12" s="1"/>
  <c r="O16" i="12"/>
  <c r="Q16" i="12"/>
  <c r="V16" i="12"/>
  <c r="V15" i="12" s="1"/>
  <c r="G18" i="12"/>
  <c r="I18" i="12"/>
  <c r="K18" i="12"/>
  <c r="M18" i="12"/>
  <c r="O18" i="12"/>
  <c r="Q18" i="12"/>
  <c r="V18" i="12"/>
  <c r="AE21" i="12"/>
  <c r="I20" i="1"/>
  <c r="I19" i="1"/>
  <c r="I18" i="1"/>
  <c r="I17" i="1"/>
  <c r="I16" i="1"/>
  <c r="I135" i="1"/>
  <c r="J134" i="1" s="1"/>
  <c r="J129" i="1"/>
  <c r="J128" i="1"/>
  <c r="AZ118" i="1"/>
  <c r="AZ117" i="1"/>
  <c r="AZ115" i="1"/>
  <c r="AZ114" i="1"/>
  <c r="AZ112" i="1"/>
  <c r="AZ111" i="1"/>
  <c r="AZ109" i="1"/>
  <c r="AZ107" i="1"/>
  <c r="AZ106" i="1"/>
  <c r="AZ105" i="1"/>
  <c r="AZ103" i="1"/>
  <c r="AZ100" i="1"/>
  <c r="AZ98" i="1"/>
  <c r="AZ94" i="1"/>
  <c r="AZ93" i="1"/>
  <c r="AZ91" i="1"/>
  <c r="AZ90" i="1"/>
  <c r="AZ88" i="1"/>
  <c r="AZ87" i="1"/>
  <c r="AZ86" i="1"/>
  <c r="AZ84" i="1"/>
  <c r="AZ83" i="1"/>
  <c r="AZ81" i="1"/>
  <c r="AZ79" i="1"/>
  <c r="AZ78" i="1"/>
  <c r="AZ76" i="1"/>
  <c r="AZ74" i="1"/>
  <c r="AZ73" i="1"/>
  <c r="AZ71" i="1"/>
  <c r="AZ70" i="1"/>
  <c r="AZ68" i="1"/>
  <c r="AZ67" i="1"/>
  <c r="AZ65" i="1"/>
  <c r="AZ63" i="1"/>
  <c r="AZ62" i="1"/>
  <c r="AZ61" i="1"/>
  <c r="AZ60" i="1"/>
  <c r="AZ59" i="1"/>
  <c r="AZ58" i="1"/>
  <c r="AZ55" i="1"/>
  <c r="AZ53" i="1"/>
  <c r="AZ52" i="1"/>
  <c r="AZ50" i="1"/>
  <c r="AZ48" i="1"/>
  <c r="F46" i="1"/>
  <c r="G46" i="1"/>
  <c r="G25" i="1" s="1"/>
  <c r="A25" i="1" s="1"/>
  <c r="H45" i="1"/>
  <c r="I45" i="1" s="1"/>
  <c r="H44" i="1"/>
  <c r="I44" i="1" s="1"/>
  <c r="H43" i="1"/>
  <c r="I43" i="1" s="1"/>
  <c r="H42" i="1"/>
  <c r="I42" i="1" s="1"/>
  <c r="H40" i="1"/>
  <c r="I40" i="1" s="1"/>
  <c r="H39" i="1"/>
  <c r="I39" i="1" s="1"/>
  <c r="I46" i="1" s="1"/>
  <c r="J132" i="1" l="1"/>
  <c r="J124" i="1"/>
  <c r="J127" i="1"/>
  <c r="J130" i="1"/>
  <c r="J126" i="1"/>
  <c r="J131" i="1"/>
  <c r="J133" i="1"/>
  <c r="J125" i="1"/>
  <c r="A26" i="1"/>
  <c r="G26" i="1"/>
  <c r="G28" i="1"/>
  <c r="G23" i="1"/>
  <c r="M27" i="14"/>
  <c r="M14" i="14"/>
  <c r="AF64" i="14"/>
  <c r="G23" i="14"/>
  <c r="M55" i="14"/>
  <c r="M50" i="14" s="1"/>
  <c r="M32" i="14"/>
  <c r="M47" i="13"/>
  <c r="M11" i="13"/>
  <c r="AF175" i="13"/>
  <c r="G92" i="13"/>
  <c r="G27" i="13"/>
  <c r="G47" i="13"/>
  <c r="M155" i="13"/>
  <c r="M151" i="13" s="1"/>
  <c r="M106" i="13"/>
  <c r="M96" i="13" s="1"/>
  <c r="M13" i="12"/>
  <c r="M8" i="12" s="1"/>
  <c r="AF21" i="12"/>
  <c r="J45" i="1"/>
  <c r="J41" i="1"/>
  <c r="J42" i="1"/>
  <c r="J44" i="1"/>
  <c r="J40" i="1"/>
  <c r="J43" i="1"/>
  <c r="J39" i="1"/>
  <c r="J46" i="1" s="1"/>
  <c r="H46" i="1"/>
  <c r="I21" i="1"/>
  <c r="J28" i="1"/>
  <c r="J26" i="1"/>
  <c r="G38" i="1"/>
  <c r="F38" i="1"/>
  <c r="J23" i="1"/>
  <c r="J24" i="1"/>
  <c r="J25" i="1"/>
  <c r="J27" i="1"/>
  <c r="E24" i="1"/>
  <c r="E26" i="1"/>
  <c r="J135" i="1" l="1"/>
  <c r="A23" i="1"/>
  <c r="G24" i="1" l="1"/>
  <c r="A27" i="1" s="1"/>
  <c r="A24" i="1"/>
  <c r="G29" i="1" l="1"/>
  <c r="G27" i="1" s="1"/>
  <c r="A29" i="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Stanislav</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Stanislav</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authors>
    <author>Stanislav</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<sst xmlns="http://schemas.openxmlformats.org/spreadsheetml/2006/main" count="1124" uniqueCount="375">
  <si>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</si>
  <si>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</si>
  <si>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</si>
  <si>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</si>
  <si>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</si>
  <si>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</si>
  <si>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</si>
  <si>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</si>
  <si>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</si>
  <si>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</si>
  <si>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</si>
  <si>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</si>
  <si>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</si>
  <si>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</si>
  <si>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</si>
  <si>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</si>
  <si>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</si>
  <si>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</si>
  <si>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</si>
  <si>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</si>
  <si>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</si>
  <si>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</si>
  <si>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</si>
  <si>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</si>
  <si>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</si>
  <si>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</si>
  <si>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</si>
  <si>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</si>
  <si>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</si>
  <si>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</si>
  <si>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</si>
  <si>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</si>
  <si>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</si>
  <si>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</si>
  <si>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</si>
  <si>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</si>
  <si>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</si>
  <si>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</si>
  <si>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</si>
  <si>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</si>
  <si>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</si>
  <si>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</si>
  <si>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</si>
  <si>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KLI-MEK1909</t>
  </si>
  <si>
    <t>VD Slušovice, oprava strojovny regulačních uzávěrů (oprava omítek, střešního pláště)</t>
  </si>
  <si>
    <t>Povodí Moravy, s.p.</t>
  </si>
  <si>
    <t>Dřevařská 932/11</t>
  </si>
  <si>
    <t>Brno-Veveří</t>
  </si>
  <si>
    <t>60200</t>
  </si>
  <si>
    <t>70890013</t>
  </si>
  <si>
    <t>CZ70890013</t>
  </si>
  <si>
    <t>KLI-MEK projekt s.r.o.</t>
  </si>
  <si>
    <t>Mojmírova 769</t>
  </si>
  <si>
    <t>Uherské Hradiště</t>
  </si>
  <si>
    <t>68601</t>
  </si>
  <si>
    <t>04421744</t>
  </si>
  <si>
    <t>CZ04421744</t>
  </si>
  <si>
    <t>3.2.2020</t>
  </si>
  <si>
    <t>Stavba</t>
  </si>
  <si>
    <t>Ostatní a vedlejší náklady</t>
  </si>
  <si>
    <t>00</t>
  </si>
  <si>
    <t>VRN</t>
  </si>
  <si>
    <t>Stavební objekt</t>
  </si>
  <si>
    <t>SO1</t>
  </si>
  <si>
    <t>Strojovna regulačních uzávěrů</t>
  </si>
  <si>
    <t>03</t>
  </si>
  <si>
    <t>Oprava střechy</t>
  </si>
  <si>
    <t>04</t>
  </si>
  <si>
    <t>Hromosvod</t>
  </si>
  <si>
    <t>Celkem za stavbu</t>
  </si>
  <si>
    <t>CZK</t>
  </si>
  <si>
    <t>#POPS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</si>
  <si>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</si>
  <si>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</si>
  <si>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</si>
  <si>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</si>
  <si>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</si>
  <si>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</si>
  <si>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</si>
  <si>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</si>
  <si>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</si>
  <si>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</si>
  <si>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</si>
  <si>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</si>
  <si>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</si>
  <si>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</si>
  <si>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</si>
  <si>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</si>
  <si>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</si>
  <si>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</si>
  <si>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</si>
  <si>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</si>
  <si>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</si>
  <si>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</si>
  <si>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</si>
  <si>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</si>
  <si>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</si>
  <si>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</si>
  <si>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</si>
  <si>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</si>
  <si>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</si>
  <si>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</si>
  <si>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</si>
  <si>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</si>
  <si>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</si>
  <si>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</si>
  <si>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</si>
  <si>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</si>
  <si>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</si>
  <si>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</si>
  <si>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</si>
  <si>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</si>
  <si>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</si>
  <si>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</si>
  <si>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</si>
  <si>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</si>
  <si>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</si>
  <si>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</si>
  <si>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62</t>
  </si>
  <si>
    <t>Úpravy povrchů vnější</t>
  </si>
  <si>
    <t>63</t>
  </si>
  <si>
    <t>Podlahy a podlahové konstrukce</t>
  </si>
  <si>
    <t>96</t>
  </si>
  <si>
    <t>Bourání konstrukcí</t>
  </si>
  <si>
    <t>99</t>
  </si>
  <si>
    <t>Staveništní přesun hmot</t>
  </si>
  <si>
    <t>712</t>
  </si>
  <si>
    <t>Povlakové krytiny</t>
  </si>
  <si>
    <t>762</t>
  </si>
  <si>
    <t>Konstrukce tesařské</t>
  </si>
  <si>
    <t>764</t>
  </si>
  <si>
    <t>Konstrukce klempířské</t>
  </si>
  <si>
    <t>M21</t>
  </si>
  <si>
    <t>Elektromontáže</t>
  </si>
  <si>
    <t>D96</t>
  </si>
  <si>
    <t>Přesuny suti a vybouraných hmot</t>
  </si>
  <si>
    <t>PSU</t>
  </si>
  <si>
    <t>VN</t>
  </si>
  <si>
    <t>ON</t>
  </si>
  <si>
    <t>Soupis vedlejších a ostatních nákladů</t>
  </si>
  <si>
    <t>#TypZaznamu#</t>
  </si>
  <si>
    <t>STA</t>
  </si>
  <si>
    <t>Vedlejší a ostatní náklady</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</si>
  <si>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</si>
  <si>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</si>
  <si>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</si>
  <si>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</si>
  <si>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</si>
  <si>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</si>
  <si>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</si>
  <si>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</si>
  <si>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</si>
  <si>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</si>
  <si>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</si>
  <si>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</si>
  <si>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</si>
  <si>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</si>
  <si>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</si>
  <si>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</si>
  <si>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</si>
  <si>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</si>
  <si>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</si>
  <si>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</si>
  <si>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</si>
  <si>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</si>
  <si>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</si>
  <si>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</si>
  <si>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</si>
  <si>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</si>
  <si>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005121010R</t>
  </si>
  <si>
    <t>Vybudování zařízení staveniště</t>
  </si>
  <si>
    <t>Soubor</t>
  </si>
  <si>
    <t>RTS 20/ I</t>
  </si>
  <si>
    <t>Indiv</t>
  </si>
  <si>
    <t>POL99_2</t>
  </si>
  <si>
    <t>SPU</t>
  </si>
  <si>
    <t>005121020R</t>
  </si>
  <si>
    <t xml:space="preserve">Provoz zařízení staveniště </t>
  </si>
  <si>
    <t>005121030R</t>
  </si>
  <si>
    <t>Odstranění zařízení staveniště</t>
  </si>
  <si>
    <t>005211080R</t>
  </si>
  <si>
    <t xml:space="preserve">Bezpečnostní a hygienická opatření na staveništi </t>
  </si>
  <si>
    <t>POL99_8</t>
  </si>
  <si>
    <t>005241010R</t>
  </si>
  <si>
    <t xml:space="preserve">Dokumentace skutečného provedení </t>
  </si>
  <si>
    <t>SUM</t>
  </si>
  <si>
    <t>END</t>
  </si>
  <si>
    <t>Položkový soupis prací a dodávek</t>
  </si>
  <si>
    <t>622421131R00</t>
  </si>
  <si>
    <t>Omítky vnější stěn vápenné nebo vápenocementové hladké,  , složitost 1÷ 2</t>
  </si>
  <si>
    <t>m2</t>
  </si>
  <si>
    <t>801-1</t>
  </si>
  <si>
    <t>RTS 19/ I</t>
  </si>
  <si>
    <t>Práce</t>
  </si>
  <si>
    <t>POL1_</t>
  </si>
  <si>
    <t>632451441R00</t>
  </si>
  <si>
    <t>Doplnění cementového potěru o ploše jednotlivě do 1 m2, tloušťky přes 30 do 40 mm</t>
  </si>
  <si>
    <t>801-4</t>
  </si>
  <si>
    <t>na mazaninách a betonových podkladech hlazeného dřevěným nebo ocelovým hladítkem (s dodáním hmot),</t>
  </si>
  <si>
    <t>SPI</t>
  </si>
  <si>
    <t xml:space="preserve">- v.č. D.1.1.B.5 : </t>
  </si>
  <si>
    <t>VV</t>
  </si>
  <si>
    <t>střecha - 50% plochy : 269,0*0,5</t>
  </si>
  <si>
    <t>Začátek provozního součtu</t>
  </si>
  <si>
    <t xml:space="preserve">  plocha : 269,0</t>
  </si>
  <si>
    <t>Konec provozního součtu</t>
  </si>
  <si>
    <t>atika - 50% plochy : 6,675*0,5</t>
  </si>
  <si>
    <t xml:space="preserve">  plocha : 0,375*8,9*2</t>
  </si>
  <si>
    <t>632902111R00</t>
  </si>
  <si>
    <t>Příprava zatvrdlého povrchu mazanin cementovým mlékem</t>
  </si>
  <si>
    <t>pro cementový potěr,</t>
  </si>
  <si>
    <t>965042141R00</t>
  </si>
  <si>
    <t>Bourání podkladů pod dlažby nebo litých celistvých dlažeb a mazanin  betonových nebo z litého asfaltu, tloušťky do 100 mm, plochy přes 4 m2</t>
  </si>
  <si>
    <t>m3</t>
  </si>
  <si>
    <t>801-3</t>
  </si>
  <si>
    <t>střecha - 50% plochy : 269,0*0,5*0,03</t>
  </si>
  <si>
    <t>atika - 50% plochy : 6,675*0,5*0,04</t>
  </si>
  <si>
    <t>978015291R00</t>
  </si>
  <si>
    <t>Otlučení omítek vápenných nebo vápenocementových vnějších s vyškrabáním spár, s očištěním zdiva_x000D_
 1. až 4. stupni složitosti, v rozsahu do 100 %</t>
  </si>
  <si>
    <t>vnitřní strana atiky : 0,296*8,9*2</t>
  </si>
  <si>
    <t>999281148R00</t>
  </si>
  <si>
    <t>Přesun hmot pro opravy a údržbu objektů pro opravy a údržbu dosavadních objektů včetně vnějších plášťů_x000D_
 výšky do 12 m, nošením</t>
  </si>
  <si>
    <t>t</t>
  </si>
  <si>
    <t>Přesun hmot</t>
  </si>
  <si>
    <t>POL7_</t>
  </si>
  <si>
    <t>oborů 801, 803, 811 a 812</t>
  </si>
  <si>
    <t>712300831R00</t>
  </si>
  <si>
    <t xml:space="preserve">Odstranění povlakové krytiny a mechu na střechách plochých do 10° povlakové krytiny_x000D_
 jednovrstvé,  </t>
  </si>
  <si>
    <t>800-711</t>
  </si>
  <si>
    <t>- v.č. D.1.1.B.5 : 269,0</t>
  </si>
  <si>
    <t>712378003R00</t>
  </si>
  <si>
    <t>Doplňkové konstrukce k povlakovým krytinám z fólií atiková okapnice, RŠ 250 mm, z pozinkovaného plechu s povrchovou úpravou PVC</t>
  </si>
  <si>
    <t>m</t>
  </si>
  <si>
    <t>včetně dodávek výrobků</t>
  </si>
  <si>
    <t xml:space="preserve">- v.č. D.1.1.B.13 : </t>
  </si>
  <si>
    <t>K14 : 26,25</t>
  </si>
  <si>
    <t>712378004R00</t>
  </si>
  <si>
    <t>Doplňkové konstrukce k povlakovým krytinám z fólií závětrná lišta, RŠ 250 mm, z pozinkovaného plechu s povrchovou úpravou PVC</t>
  </si>
  <si>
    <t>K13 : 47,25</t>
  </si>
  <si>
    <t>712378006R00</t>
  </si>
  <si>
    <t>Doplňkové konstrukce k povlakovým krytinám z fólií rohová lišta vnější, RŠ 100 mm, z pozinkovaného plechu s povrchovou úpravou PVC</t>
  </si>
  <si>
    <t>K16 : 17,8</t>
  </si>
  <si>
    <t>712378007R00</t>
  </si>
  <si>
    <t>Doplňkové konstrukce k povlakovým krytinám z fólií rohová lišta vnitřní, RŠ 100 mm, z pozinkovaného plechu s povrchovou úpravou PVC</t>
  </si>
  <si>
    <t>K15 : 17,8</t>
  </si>
  <si>
    <t>712391171RT1</t>
  </si>
  <si>
    <t>Textílie na střechách do 10° podkladní, položení - bez dodávky textílie</t>
  </si>
  <si>
    <t>plocha : 269,0</t>
  </si>
  <si>
    <t>atika : (0,296+0,375)*8,9*2</t>
  </si>
  <si>
    <t>712472101R00</t>
  </si>
  <si>
    <t>Povlaková krytina střech do 30° termoplasty montáž povlakové krytiny střech od 10° do 30° fólií kotvením</t>
  </si>
  <si>
    <t>28322103.AR</t>
  </si>
  <si>
    <t>fólie izolační střešní hydroizolační; tloušťka 1,50 mm; plošná hmotnost 1 900 g/m2; PVC-P, výztužná mřížka</t>
  </si>
  <si>
    <t>SPCM</t>
  </si>
  <si>
    <t>Specifikace</t>
  </si>
  <si>
    <t>POL3_</t>
  </si>
  <si>
    <t>plocha : 280,9438</t>
  </si>
  <si>
    <t>prořez, přesahy : 280,9438*0,15</t>
  </si>
  <si>
    <t>69366198R</t>
  </si>
  <si>
    <t>geotextilie PP; funkce separační, ochranná, výztužná, filtrační; plošná hmotnost 300 g/m2; zpevněná oboustranně</t>
  </si>
  <si>
    <t>998712202R00</t>
  </si>
  <si>
    <t>Přesun hmot pro povlakové krytiny v objektech výšky přes 6 do 12 m</t>
  </si>
  <si>
    <t>50 m vodorovně</t>
  </si>
  <si>
    <t>762342812R00</t>
  </si>
  <si>
    <t>Demontáž bednění a laťování laťování střech o sklonu do 60 stupňů včetně všech nadstřešních konstrukcí rozteč latí přes 22 do 50 cm</t>
  </si>
  <si>
    <t>800-762</t>
  </si>
  <si>
    <t>764819214R00</t>
  </si>
  <si>
    <t>Odpadní trouby kruhové, průměr 150 mm, z lakovaného pozinkovaného plechu,  , dodávka a montáž</t>
  </si>
  <si>
    <t>800-764</t>
  </si>
  <si>
    <t>K22 : 8,1+6,7</t>
  </si>
  <si>
    <t>764815215R00</t>
  </si>
  <si>
    <t>Žlaby podokapní půlkruhové, z lakovaného pozinkovaného plechu, rš 400 mm, dodávka a montáž</t>
  </si>
  <si>
    <t>včetně háků, čel, rohů, rovných hrdel a dilatací</t>
  </si>
  <si>
    <t>K18 : 12,75*2</t>
  </si>
  <si>
    <t>764311822R00</t>
  </si>
  <si>
    <t xml:space="preserve">Demontáž krytiny hladké střešní z tabulí 2 x 1 m, plochy přes 25 m, sklonu do 30° </t>
  </si>
  <si>
    <t>764323830R00</t>
  </si>
  <si>
    <t xml:space="preserve">Demontáž oplechování okapů na střechách s živičnou (fóliovou) krytinou, rš 330 mm,  </t>
  </si>
  <si>
    <t>- v.č. D.1.1.B.5 : 25,5</t>
  </si>
  <si>
    <t>764334870R00</t>
  </si>
  <si>
    <t xml:space="preserve">Demontáž lemování zdí_x000D_
 na plochých střechách s krycím plechem nadezdívky, rš 750 mm,  </t>
  </si>
  <si>
    <t>- v.č. D.1.1.B.5 : 2*8,9</t>
  </si>
  <si>
    <t>764351836R00</t>
  </si>
  <si>
    <t>Demontáž žlabů háků,  , sklonu do 30°</t>
  </si>
  <si>
    <t>kus</t>
  </si>
  <si>
    <t>764352820R00</t>
  </si>
  <si>
    <t>Demontáž žlabů podokapních půlkruhových rovných, rš 400 a 500 mm, sklonu do 30°</t>
  </si>
  <si>
    <t>764359810R00</t>
  </si>
  <si>
    <t>Demontáž žlabů kotlíku kónického,  , sklonu do 30°</t>
  </si>
  <si>
    <t>- v.č. D.1.1.B.5 : 2</t>
  </si>
  <si>
    <t>764391840R00</t>
  </si>
  <si>
    <t>Demontáž ostatních prvků střešních závětrné lišty, rš 400 a 500 mm, sklonu do 30°</t>
  </si>
  <si>
    <t>- v.č. D.1.1.B.5 : 0,8*2+25,5+0,8*2</t>
  </si>
  <si>
    <t>764430850R00</t>
  </si>
  <si>
    <t>Demontáž oplechování zdí a nadezdívek rš 600 mm</t>
  </si>
  <si>
    <t>2*0,375</t>
  </si>
  <si>
    <t>764454803R00</t>
  </si>
  <si>
    <t>Demontáž odpadních trub nebo součástí trub kruhových , o průměru 150 mm</t>
  </si>
  <si>
    <t>- v.č. D.1.1.B.5 : 8,1+6,7</t>
  </si>
  <si>
    <t>764456855R00</t>
  </si>
  <si>
    <t>Demontáž odpadních trub nebo součástí kolen výtokových kruhových, o průměru 120, 150 a 200 mm</t>
  </si>
  <si>
    <t>- v.č. D.1.1.B.5 : 5+2</t>
  </si>
  <si>
    <t>764815812R0X</t>
  </si>
  <si>
    <t>Kotlík žlabový oválný z lak. Pz plechu, 330/150 mm</t>
  </si>
  <si>
    <t>Vlastní</t>
  </si>
  <si>
    <t>K17 : 2</t>
  </si>
  <si>
    <t>553523115RX</t>
  </si>
  <si>
    <t>Koleno výtokové d 150 mm 72° pozink-lak</t>
  </si>
  <si>
    <t>K21 : 2</t>
  </si>
  <si>
    <t>553523116RX</t>
  </si>
  <si>
    <t>Koleno svodu d 150 mm 72° pozink-lak</t>
  </si>
  <si>
    <t>K20 : 6</t>
  </si>
  <si>
    <t>998764202R00</t>
  </si>
  <si>
    <t>Přesun hmot pro konstrukce klempířské v objektech výšky do 12 m</t>
  </si>
  <si>
    <t>979951111R00</t>
  </si>
  <si>
    <t>Výkup kovů - železný šrot tl. do 4 mm</t>
  </si>
  <si>
    <t>viz díl 764 : 2,46943</t>
  </si>
  <si>
    <t>979990101R00</t>
  </si>
  <si>
    <t>Poplatek za skládku Poplatek za sklád.suti-směs bet.a cihel do 30x30cm</t>
  </si>
  <si>
    <t>14,90999-2,46943-1,614-1,345</t>
  </si>
  <si>
    <t>979990121R00</t>
  </si>
  <si>
    <t>Poplatek za skládku suti - asfaltové pásy</t>
  </si>
  <si>
    <t>viz díl 712 : 1,614</t>
  </si>
  <si>
    <t>979990161R00</t>
  </si>
  <si>
    <t>Poplatek za skládku suti - dřevo</t>
  </si>
  <si>
    <t>viz díl 762 : 1,345</t>
  </si>
  <si>
    <t>979011111R00</t>
  </si>
  <si>
    <t>Svislá doprava suti a vybouraných hmot za prvé podlaží nad nebo pod základním podlažím</t>
  </si>
  <si>
    <t>Přesun suti</t>
  </si>
  <si>
    <t>POL8_</t>
  </si>
  <si>
    <t>979081111R00</t>
  </si>
  <si>
    <t>Odvoz suti a vybouraných hmot na skládku do 1 km</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</si>
  <si>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</si>
  <si>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</si>
  <si>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</si>
  <si>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</si>
  <si>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</si>
  <si>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</si>
  <si>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631312141R00</t>
  </si>
  <si>
    <t>Doplnění mazanin betonem prostým rýh v dosavadních mazaninách</t>
  </si>
  <si>
    <t>prostým betonem (s dodáním hmot) bez potěru,</t>
  </si>
  <si>
    <t xml:space="preserve">- v.č. D.1.1.B.1 : </t>
  </si>
  <si>
    <t>PZN 13 : 0,5*0,5*0,1*3</t>
  </si>
  <si>
    <t>965041321RT2</t>
  </si>
  <si>
    <t>Bourání podkladů pod dlažby nebo litých celistvých dlažeb a mazanin  lehčených, tloušťky do 100 mm, plochy do 1 m2</t>
  </si>
  <si>
    <t>970241100R00</t>
  </si>
  <si>
    <t>Řezání prostého betonu hloubka řezu 100 mm</t>
  </si>
  <si>
    <t>PZN 13 : 0,5*3*3</t>
  </si>
  <si>
    <t>210220022RT1</t>
  </si>
  <si>
    <t>Montáž uzemňovacího vedení v zemi, včetně svorek, propojení a izolace spojů, z drátů ocelových pozinkovaných  (FeZn),  , včetně dodávky drátu průměru 10 mm</t>
  </si>
  <si>
    <t>210220101RU2</t>
  </si>
  <si>
    <t>Montáž svodového vodiče  , a podpěr, včetně dodávky drátu AlMgSi T/4  prům.8 mm</t>
  </si>
  <si>
    <t>210220301RT1</t>
  </si>
  <si>
    <t>Montáž svorky hromosvodové včetně dodávky svorky na okapové žlaby (SO)</t>
  </si>
  <si>
    <t>210220301RT2</t>
  </si>
  <si>
    <t>Montáž svorky hromosvodové včetně dodávky svorky spojovací (SS)</t>
  </si>
  <si>
    <t>210220301RT3</t>
  </si>
  <si>
    <t>Montáž svorky hromosvodové včetně dodávky svorky zkušební (SZ)</t>
  </si>
  <si>
    <t>210220302RT4</t>
  </si>
  <si>
    <t>Montáž svorky hromosvodové včetně dodávky svorky SJ 2 k zemnicí tyči</t>
  </si>
  <si>
    <t>210220361RT1</t>
  </si>
  <si>
    <t>Montáž tyčového zemniče zaražením do země, včetně připojení vedení,  , včetně dodávky tyče ZT 2,0 dl. 2000 mm, provedení FeZn</t>
  </si>
  <si>
    <t>210220372RT1</t>
  </si>
  <si>
    <t>Montáž ochranného úhelníku,trubky, nebo lišty do zdiva, včetně dodávky ochranného úhelníku dl. 2 m a dvou držáků</t>
  </si>
  <si>
    <t>210220401RT1</t>
  </si>
  <si>
    <t>Označení svodu štítky plastovým, nebo smaltovaným, včetně dodávky štítku</t>
  </si>
  <si>
    <t>905002      R01</t>
  </si>
  <si>
    <t>Demontáž stávající jímací soustavy včetně svodů</t>
  </si>
  <si>
    <t>h</t>
  </si>
  <si>
    <t>905      R01</t>
  </si>
  <si>
    <t>Hzs-revize provoz.souboru a st.obj., Revize</t>
  </si>
  <si>
    <t>Prav.M</t>
  </si>
  <si>
    <t>HZS</t>
  </si>
  <si>
    <t>POL10_</t>
  </si>
  <si>
    <t>Poplatek za skládku směsi betonu a cihel do 30x30 cm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</si>
</sst>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indexed="21"/>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1">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164" fontId="17" fillId="4" borderId="0" xfId="0" applyNumberFormat="1" applyFont="1" applyFill="1" applyBorder="1" applyAlignment="1" applyProtection="1">
      <alignment vertical="top" shrinkToFit="1"/>
      <protection locked="0"/>
    </xf>
    <xf numFmtId="49" fontId="17" fillId="4" borderId="0" xfId="0" applyNumberFormat="1" applyFont="1" applyFill="1" applyBorder="1" applyAlignment="1" applyProtection="1">
      <alignment vertical="top"/>
      <protection locked="0"/>
    </xf>
    <xf numFmtId="49" fontId="17" fillId="4" borderId="18" xfId="0" applyNumberFormat="1" applyFont="1" applyFill="1" applyBorder="1" applyAlignment="1" applyProtection="1">
      <alignment vertical="top"/>
      <protection locked="0"/>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49" fontId="17" fillId="4" borderId="18" xfId="0" applyNumberFormat="1" applyFont="1" applyFill="1" applyBorder="1" applyAlignment="1" applyProtection="1">
      <alignment horizontal="left" vertical="top" wrapText="1"/>
      <protection locked="0"/>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0" fontId="17" fillId="0" borderId="18" xfId="0" applyNumberFormat="1" applyFont="1" applyBorder="1" applyAlignment="1">
      <alignment vertical="top" wrapText="1"/>
    </xf>
    <xf numFmtId="0" fontId="17" fillId="0" borderId="0" xfId="0" applyNumberFormat="1" applyFont="1" applyBorder="1" applyAlignment="1">
      <alignment vertical="top" wrapText="1"/>
    </xf>
    <xf numFmtId="0" fontId="17" fillId="0" borderId="18"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164" fontId="19" fillId="0" borderId="0" xfId="0"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49" fontId="17" fillId="4" borderId="0" xfId="0" applyNumberFormat="1" applyFont="1" applyFill="1" applyBorder="1" applyAlignment="1" applyProtection="1">
      <alignment horizontal="left" vertical="top" wrapText="1"/>
      <protection locked="0"/>
    </xf>
    <xf numFmtId="49" fontId="17"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2" t="s">
        <v>39</v>
      </c>
      <c r="B2" s="72"/>
      <c r="C2" s="72"/>
      <c r="D2" s="72"/>
      <c r="E2" s="72"/>
      <c r="F2" s="72"/>
      <c r="G2" s="72"/>
    </row>
  </sheetData>
  <sheetProtection algorithmName="SHA-512" hashValue="+M+0cb3DJnkyOpnWu5l1Zf2/6cgFJqt0mXHKFl7+79CABeCXP5vpYpjTJ/UhJRx7IBcO/cmUYRG2ZlMB1OqNiQ==" saltValue="2xpJ1BTKbRYUAskiZs6HlQ=="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38"/>
  <sheetViews>
    <sheetView showGridLines="0" tabSelected="1"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73" t="s">
        <v>41</v>
      </c>
      <c r="C1" s="74"/>
      <c r="D1" s="74"/>
      <c r="E1" s="74"/>
      <c r="F1" s="74"/>
      <c r="G1" s="74"/>
      <c r="H1" s="74"/>
      <c r="I1" s="74"/>
      <c r="J1" s="75"/>
    </row>
    <row r="2" spans="1:15" ht="36" customHeight="1" x14ac:dyDescent="0.2">
      <c r="A2" s="2"/>
      <c r="B2" s="104" t="s">
        <v>22</v>
      </c>
      <c r="C2" s="105"/>
      <c r="D2" s="106" t="s">
        <v>43</v>
      </c>
      <c r="E2" s="107" t="s">
        <v>44</v>
      </c>
      <c r="F2" s="108"/>
      <c r="G2" s="108"/>
      <c r="H2" s="108"/>
      <c r="I2" s="108"/>
      <c r="J2" s="109"/>
      <c r="O2" s="1"/>
    </row>
    <row r="3" spans="1:15" ht="27" hidden="1" customHeight="1" x14ac:dyDescent="0.2">
      <c r="A3" s="2"/>
      <c r="B3" s="110"/>
      <c r="C3" s="105"/>
      <c r="D3" s="111"/>
      <c r="E3" s="112"/>
      <c r="F3" s="113"/>
      <c r="G3" s="113"/>
      <c r="H3" s="113"/>
      <c r="I3" s="113"/>
      <c r="J3" s="114"/>
    </row>
    <row r="4" spans="1:15" ht="23.25" customHeight="1" x14ac:dyDescent="0.2">
      <c r="A4" s="2"/>
      <c r="B4" s="115"/>
      <c r="C4" s="116"/>
      <c r="D4" s="117"/>
      <c r="E4" s="118"/>
      <c r="F4" s="118"/>
      <c r="G4" s="118"/>
      <c r="H4" s="118"/>
      <c r="I4" s="118"/>
      <c r="J4" s="119"/>
    </row>
    <row r="5" spans="1:15" ht="24" customHeight="1" x14ac:dyDescent="0.2">
      <c r="A5" s="2"/>
      <c r="B5" s="30" t="s">
        <v>42</v>
      </c>
      <c r="D5" s="120" t="s">
        <v>45</v>
      </c>
      <c r="E5" s="87"/>
      <c r="F5" s="87"/>
      <c r="G5" s="87"/>
      <c r="H5" s="18" t="s">
        <v>40</v>
      </c>
      <c r="I5" s="124" t="s">
        <v>49</v>
      </c>
      <c r="J5" s="8"/>
    </row>
    <row r="6" spans="1:15" ht="15.75" customHeight="1" x14ac:dyDescent="0.2">
      <c r="A6" s="2"/>
      <c r="B6" s="27"/>
      <c r="C6" s="52"/>
      <c r="D6" s="121" t="s">
        <v>46</v>
      </c>
      <c r="E6" s="88"/>
      <c r="F6" s="88"/>
      <c r="G6" s="88"/>
      <c r="H6" s="18" t="s">
        <v>34</v>
      </c>
      <c r="I6" s="124" t="s">
        <v>50</v>
      </c>
      <c r="J6" s="8"/>
    </row>
    <row r="7" spans="1:15" ht="15.75" customHeight="1" x14ac:dyDescent="0.2">
      <c r="A7" s="2"/>
      <c r="B7" s="28"/>
      <c r="C7" s="53"/>
      <c r="D7" s="123" t="s">
        <v>48</v>
      </c>
      <c r="E7" s="122" t="s">
        <v>47</v>
      </c>
      <c r="F7" s="89"/>
      <c r="G7" s="89"/>
      <c r="H7" s="23"/>
      <c r="I7" s="22"/>
      <c r="J7" s="33"/>
    </row>
    <row r="8" spans="1:15" ht="24" hidden="1" customHeight="1" x14ac:dyDescent="0.2">
      <c r="A8" s="2"/>
      <c r="B8" s="30" t="s">
        <v>20</v>
      </c>
      <c r="D8" s="125" t="s">
        <v>51</v>
      </c>
      <c r="H8" s="18" t="s">
        <v>40</v>
      </c>
      <c r="I8" s="124" t="s">
        <v>55</v>
      </c>
      <c r="J8" s="8"/>
    </row>
    <row r="9" spans="1:15" ht="15.75" hidden="1" customHeight="1" x14ac:dyDescent="0.2">
      <c r="A9" s="2"/>
      <c r="B9" s="2"/>
      <c r="D9" s="125" t="s">
        <v>52</v>
      </c>
      <c r="H9" s="18" t="s">
        <v>34</v>
      </c>
      <c r="I9" s="124" t="s">
        <v>56</v>
      </c>
      <c r="J9" s="8"/>
    </row>
    <row r="10" spans="1:15" ht="15.75" hidden="1" customHeight="1" x14ac:dyDescent="0.2">
      <c r="A10" s="2"/>
      <c r="B10" s="34"/>
      <c r="C10" s="53"/>
      <c r="D10" s="123" t="s">
        <v>54</v>
      </c>
      <c r="E10" s="126" t="s">
        <v>53</v>
      </c>
      <c r="F10" s="23"/>
      <c r="G10" s="14"/>
      <c r="H10" s="14"/>
      <c r="I10" s="35"/>
      <c r="J10" s="33"/>
    </row>
    <row r="11" spans="1:15" ht="24" customHeight="1" x14ac:dyDescent="0.2">
      <c r="A11" s="2"/>
      <c r="B11" s="30" t="s">
        <v>19</v>
      </c>
      <c r="D11" s="127"/>
      <c r="E11" s="127"/>
      <c r="F11" s="127"/>
      <c r="G11" s="127"/>
      <c r="H11" s="18" t="s">
        <v>40</v>
      </c>
      <c r="I11" s="132"/>
      <c r="J11" s="8"/>
    </row>
    <row r="12" spans="1:15" ht="15.75" customHeight="1" x14ac:dyDescent="0.2">
      <c r="A12" s="2"/>
      <c r="B12" s="27"/>
      <c r="C12" s="52"/>
      <c r="D12" s="128"/>
      <c r="E12" s="128"/>
      <c r="F12" s="128"/>
      <c r="G12" s="128"/>
      <c r="H12" s="18" t="s">
        <v>34</v>
      </c>
      <c r="I12" s="132"/>
      <c r="J12" s="8"/>
    </row>
    <row r="13" spans="1:15" ht="15.75" customHeight="1" x14ac:dyDescent="0.2">
      <c r="A13" s="2"/>
      <c r="B13" s="28"/>
      <c r="C13" s="53"/>
      <c r="D13" s="131"/>
      <c r="E13" s="129"/>
      <c r="F13" s="130"/>
      <c r="G13" s="130"/>
      <c r="H13" s="19"/>
      <c r="I13" s="22"/>
      <c r="J13" s="33"/>
    </row>
    <row r="14" spans="1:15" ht="24" customHeight="1" x14ac:dyDescent="0.2">
      <c r="A14" s="2"/>
      <c r="B14" s="42" t="s">
        <v>21</v>
      </c>
      <c r="C14" s="54"/>
      <c r="D14" s="55"/>
      <c r="E14" s="56"/>
      <c r="F14" s="43"/>
      <c r="G14" s="43"/>
      <c r="H14" s="44"/>
      <c r="I14" s="43"/>
      <c r="J14" s="45"/>
    </row>
    <row r="15" spans="1:15" ht="32.25" customHeight="1" x14ac:dyDescent="0.2">
      <c r="A15" s="2"/>
      <c r="B15" s="34" t="s">
        <v>32</v>
      </c>
      <c r="C15" s="57"/>
      <c r="D15" s="51"/>
      <c r="E15" s="82"/>
      <c r="F15" s="82"/>
      <c r="G15" s="83"/>
      <c r="H15" s="83"/>
      <c r="I15" s="83" t="s">
        <v>29</v>
      </c>
      <c r="J15" s="84"/>
    </row>
    <row r="16" spans="1:15" ht="23.25" customHeight="1" x14ac:dyDescent="0.2">
      <c r="A16" s="196" t="s">
        <v>24</v>
      </c>
      <c r="B16" s="37" t="s">
        <v>24</v>
      </c>
      <c r="C16" s="58"/>
      <c r="D16" s="59"/>
      <c r="E16" s="79"/>
      <c r="F16" s="80"/>
      <c r="G16" s="79"/>
      <c r="H16" s="80"/>
      <c r="I16" s="79">
        <f>SUMIF(F124:F134,A16,I124:I134)+SUMIF(F124:F134,"PSU",I124:I134)</f>
        <v>0</v>
      </c>
      <c r="J16" s="81"/>
    </row>
    <row r="17" spans="1:10" ht="23.25" customHeight="1" x14ac:dyDescent="0.2">
      <c r="A17" s="196" t="s">
        <v>25</v>
      </c>
      <c r="B17" s="37" t="s">
        <v>25</v>
      </c>
      <c r="C17" s="58"/>
      <c r="D17" s="59"/>
      <c r="E17" s="79"/>
      <c r="F17" s="80"/>
      <c r="G17" s="79"/>
      <c r="H17" s="80"/>
      <c r="I17" s="79">
        <f>SUMIF(F124:F134,A17,I124:I134)</f>
        <v>0</v>
      </c>
      <c r="J17" s="81"/>
    </row>
    <row r="18" spans="1:10" ht="23.25" customHeight="1" x14ac:dyDescent="0.2">
      <c r="A18" s="196" t="s">
        <v>26</v>
      </c>
      <c r="B18" s="37" t="s">
        <v>26</v>
      </c>
      <c r="C18" s="58"/>
      <c r="D18" s="59"/>
      <c r="E18" s="79"/>
      <c r="F18" s="80"/>
      <c r="G18" s="79"/>
      <c r="H18" s="80"/>
      <c r="I18" s="79">
        <f>SUMIF(F124:F134,A18,I124:I134)</f>
        <v>0</v>
      </c>
      <c r="J18" s="81"/>
    </row>
    <row r="19" spans="1:10" ht="23.25" customHeight="1" x14ac:dyDescent="0.2">
      <c r="A19" s="196" t="s">
        <v>137</v>
      </c>
      <c r="B19" s="37" t="s">
        <v>27</v>
      </c>
      <c r="C19" s="58"/>
      <c r="D19" s="59"/>
      <c r="E19" s="79"/>
      <c r="F19" s="80"/>
      <c r="G19" s="79"/>
      <c r="H19" s="80"/>
      <c r="I19" s="79">
        <f>SUMIF(F124:F134,A19,I124:I134)</f>
        <v>0</v>
      </c>
      <c r="J19" s="81"/>
    </row>
    <row r="20" spans="1:10" ht="23.25" customHeight="1" x14ac:dyDescent="0.2">
      <c r="A20" s="196" t="s">
        <v>138</v>
      </c>
      <c r="B20" s="37" t="s">
        <v>28</v>
      </c>
      <c r="C20" s="58"/>
      <c r="D20" s="59"/>
      <c r="E20" s="79"/>
      <c r="F20" s="80"/>
      <c r="G20" s="79"/>
      <c r="H20" s="80"/>
      <c r="I20" s="79">
        <f>SUMIF(F124:F134,A20,I124:I134)</f>
        <v>0</v>
      </c>
      <c r="J20" s="81"/>
    </row>
    <row r="21" spans="1:10" ht="23.25" customHeight="1" x14ac:dyDescent="0.2">
      <c r="A21" s="2"/>
      <c r="B21" s="47" t="s">
        <v>29</v>
      </c>
      <c r="C21" s="60"/>
      <c r="D21" s="61"/>
      <c r="E21" s="85"/>
      <c r="F21" s="86"/>
      <c r="G21" s="85"/>
      <c r="H21" s="86"/>
      <c r="I21" s="85">
        <f>SUM(I16:J20)</f>
        <v>0</v>
      </c>
      <c r="J21" s="95"/>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15</v>
      </c>
      <c r="F23" s="38" t="s">
        <v>0</v>
      </c>
      <c r="G23" s="93">
        <f>ZakladDPHSniVypocet</f>
        <v>0</v>
      </c>
      <c r="H23" s="94"/>
      <c r="I23" s="94"/>
      <c r="J23" s="39" t="str">
        <f t="shared" ref="J23:J28" si="0">Mena</f>
        <v>CZK</v>
      </c>
    </row>
    <row r="24" spans="1:10" ht="23.25" customHeight="1" x14ac:dyDescent="0.2">
      <c r="A24" s="2">
        <f>(A23-INT(A23))*100</f>
        <v>0</v>
      </c>
      <c r="B24" s="37" t="s">
        <v>13</v>
      </c>
      <c r="C24" s="58"/>
      <c r="D24" s="59"/>
      <c r="E24" s="63">
        <f>SazbaDPH1</f>
        <v>15</v>
      </c>
      <c r="F24" s="38" t="s">
        <v>0</v>
      </c>
      <c r="G24" s="91">
        <f>A23</f>
        <v>0</v>
      </c>
      <c r="H24" s="92"/>
      <c r="I24" s="92"/>
      <c r="J24" s="39" t="str">
        <f t="shared" si="0"/>
        <v>CZK</v>
      </c>
    </row>
    <row r="25" spans="1:10" ht="23.25" customHeight="1" x14ac:dyDescent="0.2">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
      <c r="A26" s="2">
        <f>(A25-INT(A25))*100</f>
        <v>0</v>
      </c>
      <c r="B26" s="31" t="s">
        <v>15</v>
      </c>
      <c r="C26" s="64"/>
      <c r="D26" s="51"/>
      <c r="E26" s="65">
        <f>SazbaDPH2</f>
        <v>21</v>
      </c>
      <c r="F26" s="29" t="s">
        <v>0</v>
      </c>
      <c r="G26" s="76">
        <f>A25</f>
        <v>0</v>
      </c>
      <c r="H26" s="77"/>
      <c r="I26" s="77"/>
      <c r="J26" s="36" t="str">
        <f t="shared" si="0"/>
        <v>CZK</v>
      </c>
    </row>
    <row r="27" spans="1:10" ht="23.25" customHeight="1" thickBot="1" x14ac:dyDescent="0.25">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25">
      <c r="A28" s="2"/>
      <c r="B28" s="164" t="s">
        <v>23</v>
      </c>
      <c r="C28" s="165"/>
      <c r="D28" s="165"/>
      <c r="E28" s="166"/>
      <c r="F28" s="167"/>
      <c r="G28" s="168">
        <f>ZakladDPHSniVypocet+ZakladDPHZaklVypocet</f>
        <v>0</v>
      </c>
      <c r="H28" s="168"/>
      <c r="I28" s="168"/>
      <c r="J28" s="169" t="str">
        <f t="shared" si="0"/>
        <v>CZK</v>
      </c>
    </row>
    <row r="29" spans="1:10" ht="27.75" customHeight="1" thickBot="1" x14ac:dyDescent="0.25">
      <c r="A29" s="2">
        <f>(A27-INT(A27))*100</f>
        <v>0</v>
      </c>
      <c r="B29" s="164" t="s">
        <v>35</v>
      </c>
      <c r="C29" s="170"/>
      <c r="D29" s="170"/>
      <c r="E29" s="170"/>
      <c r="F29" s="171"/>
      <c r="G29" s="172">
        <f>A27</f>
        <v>0</v>
      </c>
      <c r="H29" s="172"/>
      <c r="I29" s="172"/>
      <c r="J29" s="173" t="s">
        <v>70</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t="s">
        <v>57</v>
      </c>
      <c r="I32" s="25"/>
      <c r="J32" s="9"/>
    </row>
    <row r="33" spans="1:52" ht="47.25" customHeight="1" x14ac:dyDescent="0.2">
      <c r="A33" s="2"/>
      <c r="B33" s="2"/>
      <c r="J33" s="9"/>
    </row>
    <row r="34" spans="1:52" s="21" customFormat="1" ht="18.75" customHeight="1" x14ac:dyDescent="0.2">
      <c r="A34" s="20"/>
      <c r="B34" s="20"/>
      <c r="C34" s="70"/>
      <c r="D34" s="96"/>
      <c r="E34" s="97"/>
      <c r="G34" s="98"/>
      <c r="H34" s="99"/>
      <c r="I34" s="99"/>
      <c r="J34" s="24"/>
    </row>
    <row r="35" spans="1:52" ht="12.75" customHeight="1" x14ac:dyDescent="0.2">
      <c r="A35" s="2"/>
      <c r="B35" s="2"/>
      <c r="D35" s="90" t="s">
        <v>2</v>
      </c>
      <c r="E35" s="90"/>
      <c r="H35" s="10" t="s">
        <v>3</v>
      </c>
      <c r="J35" s="9"/>
    </row>
    <row r="36" spans="1:52" ht="13.5" customHeight="1" thickBot="1" x14ac:dyDescent="0.25">
      <c r="A36" s="11"/>
      <c r="B36" s="11"/>
      <c r="C36" s="71"/>
      <c r="D36" s="71"/>
      <c r="E36" s="71"/>
      <c r="F36" s="12"/>
      <c r="G36" s="12"/>
      <c r="H36" s="12"/>
      <c r="I36" s="12"/>
      <c r="J36" s="13"/>
    </row>
    <row r="37" spans="1:52" ht="27" customHeight="1" x14ac:dyDescent="0.2">
      <c r="B37" s="136" t="s">
        <v>16</v>
      </c>
      <c r="C37" s="137"/>
      <c r="D37" s="137"/>
      <c r="E37" s="137"/>
      <c r="F37" s="138"/>
      <c r="G37" s="138"/>
      <c r="H37" s="138"/>
      <c r="I37" s="138"/>
      <c r="J37" s="139"/>
    </row>
    <row r="38" spans="1:52" ht="25.5" customHeight="1" x14ac:dyDescent="0.2">
      <c r="A38" s="135" t="s">
        <v>37</v>
      </c>
      <c r="B38" s="140" t="s">
        <v>17</v>
      </c>
      <c r="C38" s="141" t="s">
        <v>5</v>
      </c>
      <c r="D38" s="141"/>
      <c r="E38" s="141"/>
      <c r="F38" s="142" t="str">
        <f>B23</f>
        <v>Základ pro sníženou DPH</v>
      </c>
      <c r="G38" s="142" t="str">
        <f>B25</f>
        <v>Základ pro základní DPH</v>
      </c>
      <c r="H38" s="143" t="s">
        <v>18</v>
      </c>
      <c r="I38" s="143" t="s">
        <v>1</v>
      </c>
      <c r="J38" s="144" t="s">
        <v>0</v>
      </c>
    </row>
    <row r="39" spans="1:52" ht="25.5" hidden="1" customHeight="1" x14ac:dyDescent="0.2">
      <c r="A39" s="135">
        <v>1</v>
      </c>
      <c r="B39" s="145" t="s">
        <v>58</v>
      </c>
      <c r="C39" s="146"/>
      <c r="D39" s="146"/>
      <c r="E39" s="146"/>
      <c r="F39" s="147">
        <f>'00 00 Naklady'!AE21+'SO1 03 Pol'!AE175+'SO1 04 Pol'!AE64</f>
        <v>0</v>
      </c>
      <c r="G39" s="148">
        <f>'00 00 Naklady'!AF21+'SO1 03 Pol'!AF175+'SO1 04 Pol'!AF64</f>
        <v>0</v>
      </c>
      <c r="H39" s="149">
        <f>(F39*SazbaDPH1/100)+(G39*SazbaDPH2/100)</f>
        <v>0</v>
      </c>
      <c r="I39" s="149">
        <f>F39+G39+H39</f>
        <v>0</v>
      </c>
      <c r="J39" s="150" t="str">
        <f>IF(CenaCelkemVypocet=0,"",I39/CenaCelkemVypocet*100)</f>
        <v/>
      </c>
    </row>
    <row r="40" spans="1:52" ht="25.5" customHeight="1" x14ac:dyDescent="0.2">
      <c r="A40" s="135">
        <v>2</v>
      </c>
      <c r="B40" s="151"/>
      <c r="C40" s="152" t="s">
        <v>59</v>
      </c>
      <c r="D40" s="152"/>
      <c r="E40" s="152"/>
      <c r="F40" s="153">
        <f>'00 00 Naklady'!AE21</f>
        <v>0</v>
      </c>
      <c r="G40" s="154">
        <f>'00 00 Naklady'!AF21</f>
        <v>0</v>
      </c>
      <c r="H40" s="154">
        <f>(F40*SazbaDPH1/100)+(G40*SazbaDPH2/100)</f>
        <v>0</v>
      </c>
      <c r="I40" s="154">
        <f>F40+G40+H40</f>
        <v>0</v>
      </c>
      <c r="J40" s="155" t="str">
        <f>IF(CenaCelkemVypocet=0,"",I40/CenaCelkemVypocet*100)</f>
        <v/>
      </c>
    </row>
    <row r="41" spans="1:52" ht="25.5" customHeight="1" x14ac:dyDescent="0.2">
      <c r="A41" s="135">
        <v>3</v>
      </c>
      <c r="B41" s="156" t="s">
        <v>60</v>
      </c>
      <c r="C41" s="146" t="s">
        <v>61</v>
      </c>
      <c r="D41" s="146"/>
      <c r="E41" s="146"/>
      <c r="F41" s="157">
        <f>'00 00 Naklady'!AE21</f>
        <v>0</v>
      </c>
      <c r="G41" s="149">
        <f>'00 00 Naklady'!AF21</f>
        <v>0</v>
      </c>
      <c r="H41" s="149">
        <f>(F41*SazbaDPH1/100)+(G41*SazbaDPH2/100)</f>
        <v>0</v>
      </c>
      <c r="I41" s="149">
        <f>F41+G41+H41</f>
        <v>0</v>
      </c>
      <c r="J41" s="150" t="str">
        <f>IF(CenaCelkemVypocet=0,"",I41/CenaCelkemVypocet*100)</f>
        <v/>
      </c>
    </row>
    <row r="42" spans="1:52" ht="25.5" customHeight="1" x14ac:dyDescent="0.2">
      <c r="A42" s="135">
        <v>2</v>
      </c>
      <c r="B42" s="151"/>
      <c r="C42" s="152" t="s">
        <v>62</v>
      </c>
      <c r="D42" s="152"/>
      <c r="E42" s="152"/>
      <c r="F42" s="153"/>
      <c r="G42" s="154"/>
      <c r="H42" s="154">
        <f>(F42*SazbaDPH1/100)+(G42*SazbaDPH2/100)</f>
        <v>0</v>
      </c>
      <c r="I42" s="154">
        <f>F42+G42+H42</f>
        <v>0</v>
      </c>
      <c r="J42" s="155" t="str">
        <f>IF(CenaCelkemVypocet=0,"",I42/CenaCelkemVypocet*100)</f>
        <v/>
      </c>
    </row>
    <row r="43" spans="1:52" ht="25.5" customHeight="1" x14ac:dyDescent="0.2">
      <c r="A43" s="135">
        <v>2</v>
      </c>
      <c r="B43" s="151" t="s">
        <v>63</v>
      </c>
      <c r="C43" s="152" t="s">
        <v>64</v>
      </c>
      <c r="D43" s="152"/>
      <c r="E43" s="152"/>
      <c r="F43" s="153">
        <f>'SO1 03 Pol'!AE175+'SO1 04 Pol'!AE64</f>
        <v>0</v>
      </c>
      <c r="G43" s="154">
        <f>'SO1 03 Pol'!AF175+'SO1 04 Pol'!AF64</f>
        <v>0</v>
      </c>
      <c r="H43" s="154">
        <f>(F43*SazbaDPH1/100)+(G43*SazbaDPH2/100)</f>
        <v>0</v>
      </c>
      <c r="I43" s="154">
        <f>F43+G43+H43</f>
        <v>0</v>
      </c>
      <c r="J43" s="155" t="str">
        <f>IF(CenaCelkemVypocet=0,"",I43/CenaCelkemVypocet*100)</f>
        <v/>
      </c>
    </row>
    <row r="44" spans="1:52" ht="25.5" customHeight="1" x14ac:dyDescent="0.2">
      <c r="A44" s="135">
        <v>3</v>
      </c>
      <c r="B44" s="156" t="s">
        <v>65</v>
      </c>
      <c r="C44" s="146" t="s">
        <v>66</v>
      </c>
      <c r="D44" s="146"/>
      <c r="E44" s="146"/>
      <c r="F44" s="157">
        <f>'SO1 03 Pol'!AE175</f>
        <v>0</v>
      </c>
      <c r="G44" s="149">
        <f>'SO1 03 Pol'!AF175</f>
        <v>0</v>
      </c>
      <c r="H44" s="149">
        <f>(F44*SazbaDPH1/100)+(G44*SazbaDPH2/100)</f>
        <v>0</v>
      </c>
      <c r="I44" s="149">
        <f>F44+G44+H44</f>
        <v>0</v>
      </c>
      <c r="J44" s="150" t="str">
        <f>IF(CenaCelkemVypocet=0,"",I44/CenaCelkemVypocet*100)</f>
        <v/>
      </c>
    </row>
    <row r="45" spans="1:52" ht="25.5" customHeight="1" x14ac:dyDescent="0.2">
      <c r="A45" s="135">
        <v>3</v>
      </c>
      <c r="B45" s="156" t="s">
        <v>67</v>
      </c>
      <c r="C45" s="146" t="s">
        <v>68</v>
      </c>
      <c r="D45" s="146"/>
      <c r="E45" s="146"/>
      <c r="F45" s="157">
        <f>'SO1 04 Pol'!AE64</f>
        <v>0</v>
      </c>
      <c r="G45" s="149">
        <f>'SO1 04 Pol'!AF64</f>
        <v>0</v>
      </c>
      <c r="H45" s="149">
        <f>(F45*SazbaDPH1/100)+(G45*SazbaDPH2/100)</f>
        <v>0</v>
      </c>
      <c r="I45" s="149">
        <f>F45+G45+H45</f>
        <v>0</v>
      </c>
      <c r="J45" s="150" t="str">
        <f>IF(CenaCelkemVypocet=0,"",I45/CenaCelkemVypocet*100)</f>
        <v/>
      </c>
    </row>
    <row r="46" spans="1:52" ht="25.5" customHeight="1" x14ac:dyDescent="0.2">
      <c r="A46" s="135"/>
      <c r="B46" s="158" t="s">
        <v>69</v>
      </c>
      <c r="C46" s="159"/>
      <c r="D46" s="159"/>
      <c r="E46" s="160"/>
      <c r="F46" s="161">
        <f>SUMIF(A39:A45,"=1",F39:F45)</f>
        <v>0</v>
      </c>
      <c r="G46" s="162">
        <f>SUMIF(A39:A45,"=1",G39:G45)</f>
        <v>0</v>
      </c>
      <c r="H46" s="162">
        <f>SUMIF(A39:A45,"=1",H39:H45)</f>
        <v>0</v>
      </c>
      <c r="I46" s="162">
        <f>SUMIF(A39:A45,"=1",I39:I45)</f>
        <v>0</v>
      </c>
      <c r="J46" s="163">
        <f>SUMIF(A39:A45,"=1",J39:J45)</f>
        <v>0</v>
      </c>
    </row>
    <row r="48" spans="1:52" x14ac:dyDescent="0.2">
      <c r="A48" t="s">
        <v>71</v>
      </c>
      <c r="B48" s="175" t="s">
        <v>72</v>
      </c>
      <c r="C48" s="175"/>
      <c r="D48" s="175"/>
      <c r="E48" s="175"/>
      <c r="F48" s="175"/>
      <c r="G48" s="175"/>
      <c r="H48" s="175"/>
      <c r="I48" s="175"/>
      <c r="J48" s="175"/>
      <c r="AZ48" s="174" t="str">
        <f>B48</f>
        <v>1. PODMÍNKY PRO ZPRACOVÁNÍ NABÍDKOVÉ CENY</v>
      </c>
    </row>
    <row r="50" spans="2:52" x14ac:dyDescent="0.2">
      <c r="B50" s="175" t="s">
        <v>73</v>
      </c>
      <c r="C50" s="175"/>
      <c r="D50" s="175"/>
      <c r="E50" s="175"/>
      <c r="F50" s="175"/>
      <c r="G50" s="175"/>
      <c r="H50" s="175"/>
      <c r="I50" s="175"/>
      <c r="J50" s="175"/>
      <c r="AZ50" s="174" t="str">
        <f>B50</f>
        <v xml:space="preserve">        Preambule</v>
      </c>
    </row>
    <row r="52" spans="2:52" ht="51" x14ac:dyDescent="0.2">
      <c r="B52" s="175" t="s">
        <v>74</v>
      </c>
      <c r="C52" s="175"/>
      <c r="D52" s="175"/>
      <c r="E52" s="175"/>
      <c r="F52" s="175"/>
      <c r="G52" s="175"/>
      <c r="H52" s="175"/>
      <c r="I52" s="175"/>
      <c r="J52" s="175"/>
      <c r="AZ52" s="174"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1" x14ac:dyDescent="0.2">
      <c r="B53" s="175" t="s">
        <v>75</v>
      </c>
      <c r="C53" s="175"/>
      <c r="D53" s="175"/>
      <c r="E53" s="175"/>
      <c r="F53" s="175"/>
      <c r="G53" s="175"/>
      <c r="H53" s="175"/>
      <c r="I53" s="175"/>
      <c r="J53" s="175"/>
      <c r="AZ53" s="174"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x14ac:dyDescent="0.2">
      <c r="B55" s="175" t="s">
        <v>76</v>
      </c>
      <c r="C55" s="175"/>
      <c r="D55" s="175"/>
      <c r="E55" s="175"/>
      <c r="F55" s="175"/>
      <c r="G55" s="175"/>
      <c r="H55" s="175"/>
      <c r="I55" s="175"/>
      <c r="J55" s="175"/>
      <c r="AZ55" s="174" t="str">
        <f>B55</f>
        <v xml:space="preserve">        Vymezení některých pojmů</v>
      </c>
    </row>
    <row r="58" spans="2:52" x14ac:dyDescent="0.2">
      <c r="B58" s="175" t="s">
        <v>77</v>
      </c>
      <c r="C58" s="175"/>
      <c r="D58" s="175"/>
      <c r="E58" s="175"/>
      <c r="F58" s="175"/>
      <c r="G58" s="175"/>
      <c r="H58" s="175"/>
      <c r="I58" s="175"/>
      <c r="J58" s="175"/>
      <c r="AZ58" s="174" t="str">
        <f>B58</f>
        <v>Pro účely zpracování nabídkové ceny se jsou použity některé pojmy, pod kterými se rozumí:</v>
      </c>
    </row>
    <row r="59" spans="2:52" ht="38.25" x14ac:dyDescent="0.2">
      <c r="B59" s="175" t="s">
        <v>78</v>
      </c>
      <c r="C59" s="175"/>
      <c r="D59" s="175"/>
      <c r="E59" s="175"/>
      <c r="F59" s="175"/>
      <c r="G59" s="175"/>
      <c r="H59" s="175"/>
      <c r="I59" s="175"/>
      <c r="J59" s="175"/>
      <c r="AZ59" s="174" t="str">
        <f>B59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8.25" x14ac:dyDescent="0.2">
      <c r="B60" s="175" t="s">
        <v>79</v>
      </c>
      <c r="C60" s="175"/>
      <c r="D60" s="175"/>
      <c r="E60" s="175"/>
      <c r="F60" s="175"/>
      <c r="G60" s="175"/>
      <c r="H60" s="175"/>
      <c r="I60" s="175"/>
      <c r="J60" s="175"/>
      <c r="AZ60" s="174" t="str">
        <f>B60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1" x14ac:dyDescent="0.2">
      <c r="B61" s="175" t="s">
        <v>80</v>
      </c>
      <c r="C61" s="175"/>
      <c r="D61" s="175"/>
      <c r="E61" s="175"/>
      <c r="F61" s="175"/>
      <c r="G61" s="175"/>
      <c r="H61" s="175"/>
      <c r="I61" s="175"/>
      <c r="J61" s="175"/>
      <c r="AZ61" s="174" t="str">
        <f>B61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6.5" x14ac:dyDescent="0.2">
      <c r="B62" s="175" t="s">
        <v>81</v>
      </c>
      <c r="C62" s="175"/>
      <c r="D62" s="175"/>
      <c r="E62" s="175"/>
      <c r="F62" s="175"/>
      <c r="G62" s="175"/>
      <c r="H62" s="175"/>
      <c r="I62" s="175"/>
      <c r="J62" s="175"/>
      <c r="AZ62" s="174" t="str">
        <f>B62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1" x14ac:dyDescent="0.2">
      <c r="B63" s="175" t="s">
        <v>82</v>
      </c>
      <c r="C63" s="175"/>
      <c r="D63" s="175"/>
      <c r="E63" s="175"/>
      <c r="F63" s="175"/>
      <c r="G63" s="175"/>
      <c r="H63" s="175"/>
      <c r="I63" s="175"/>
      <c r="J63" s="175"/>
      <c r="AZ63" s="174" t="str">
        <f>B63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x14ac:dyDescent="0.2">
      <c r="B65" s="175" t="s">
        <v>83</v>
      </c>
      <c r="C65" s="175"/>
      <c r="D65" s="175"/>
      <c r="E65" s="175"/>
      <c r="F65" s="175"/>
      <c r="G65" s="175"/>
      <c r="H65" s="175"/>
      <c r="I65" s="175"/>
      <c r="J65" s="175"/>
      <c r="AZ65" s="174" t="str">
        <f>B65</f>
        <v xml:space="preserve">        Cenová soustava</v>
      </c>
    </row>
    <row r="67" spans="2:52" x14ac:dyDescent="0.2">
      <c r="B67" s="175" t="s">
        <v>84</v>
      </c>
      <c r="C67" s="175"/>
      <c r="D67" s="175"/>
      <c r="E67" s="175"/>
      <c r="F67" s="175"/>
      <c r="G67" s="175"/>
      <c r="H67" s="175"/>
      <c r="I67" s="175"/>
      <c r="J67" s="175"/>
      <c r="AZ67" s="174" t="str">
        <f>B67</f>
        <v xml:space="preserve">        Použitá cenová soustava</v>
      </c>
    </row>
    <row r="68" spans="2:52" ht="38.25" x14ac:dyDescent="0.2">
      <c r="B68" s="175" t="s">
        <v>85</v>
      </c>
      <c r="C68" s="175"/>
      <c r="D68" s="175"/>
      <c r="E68" s="175"/>
      <c r="F68" s="175"/>
      <c r="G68" s="175"/>
      <c r="H68" s="175"/>
      <c r="I68" s="175"/>
      <c r="J68" s="175"/>
      <c r="AZ68" s="174" t="str">
        <f>B68</f>
        <v>Soupisy stavebních prací, dodávek a služeb jsou zpracovány s použitím cenové soustavy zpracované společností RTS, a.s.. Položky z cenové soustavy mají uveden odkaz na cenovou soustavu včetně označení příslušného ceníku.</v>
      </c>
    </row>
    <row r="70" spans="2:52" x14ac:dyDescent="0.2">
      <c r="B70" s="175" t="s">
        <v>86</v>
      </c>
      <c r="C70" s="175"/>
      <c r="D70" s="175"/>
      <c r="E70" s="175"/>
      <c r="F70" s="175"/>
      <c r="G70" s="175"/>
      <c r="H70" s="175"/>
      <c r="I70" s="175"/>
      <c r="J70" s="175"/>
      <c r="AZ70" s="174" t="str">
        <f>B70</f>
        <v xml:space="preserve">        Technické podmínky</v>
      </c>
    </row>
    <row r="71" spans="2:52" ht="38.25" x14ac:dyDescent="0.2">
      <c r="B71" s="175" t="s">
        <v>87</v>
      </c>
      <c r="C71" s="175"/>
      <c r="D71" s="175"/>
      <c r="E71" s="175"/>
      <c r="F71" s="175"/>
      <c r="G71" s="175"/>
      <c r="H71" s="175"/>
      <c r="I71" s="175"/>
      <c r="J71" s="175"/>
      <c r="AZ71" s="174"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x14ac:dyDescent="0.2">
      <c r="B73" s="175" t="s">
        <v>88</v>
      </c>
      <c r="C73" s="175"/>
      <c r="D73" s="175"/>
      <c r="E73" s="175"/>
      <c r="F73" s="175"/>
      <c r="G73" s="175"/>
      <c r="H73" s="175"/>
      <c r="I73" s="175"/>
      <c r="J73" s="175"/>
      <c r="AZ73" s="174" t="str">
        <f>B73</f>
        <v>Individuální položky</v>
      </c>
    </row>
    <row r="74" spans="2:52" ht="38.25" x14ac:dyDescent="0.2">
      <c r="B74" s="175" t="s">
        <v>89</v>
      </c>
      <c r="C74" s="175"/>
      <c r="D74" s="175"/>
      <c r="E74" s="175"/>
      <c r="F74" s="175"/>
      <c r="G74" s="175"/>
      <c r="H74" s="175"/>
      <c r="I74" s="175"/>
      <c r="J74" s="175"/>
      <c r="AZ74" s="174" t="str">
        <f>B74</f>
        <v>Položky soupisu prací, které cenová soustava neobsahuje, jsou označeny popisem „vlastní“. Pro tyto položky jsou cenové a technické podmínky definovány jejich popisem, případně odkazem na konkrétní část příslušné dokumentace.</v>
      </c>
    </row>
    <row r="76" spans="2:52" x14ac:dyDescent="0.2">
      <c r="B76" s="175" t="s">
        <v>90</v>
      </c>
      <c r="C76" s="175"/>
      <c r="D76" s="175"/>
      <c r="E76" s="175"/>
      <c r="F76" s="175"/>
      <c r="G76" s="175"/>
      <c r="H76" s="175"/>
      <c r="I76" s="175"/>
      <c r="J76" s="175"/>
      <c r="AZ76" s="174" t="str">
        <f>B76</f>
        <v xml:space="preserve">        Závaznost a změna soupisu</v>
      </c>
    </row>
    <row r="78" spans="2:52" x14ac:dyDescent="0.2">
      <c r="B78" s="175" t="s">
        <v>91</v>
      </c>
      <c r="C78" s="175"/>
      <c r="D78" s="175"/>
      <c r="E78" s="175"/>
      <c r="F78" s="175"/>
      <c r="G78" s="175"/>
      <c r="H78" s="175"/>
      <c r="I78" s="175"/>
      <c r="J78" s="175"/>
      <c r="AZ78" s="174" t="str">
        <f>B78</f>
        <v xml:space="preserve">        Závaznost soupisu</v>
      </c>
    </row>
    <row r="79" spans="2:52" ht="38.25" x14ac:dyDescent="0.2">
      <c r="B79" s="175" t="s">
        <v>92</v>
      </c>
      <c r="C79" s="175"/>
      <c r="D79" s="175"/>
      <c r="E79" s="175"/>
      <c r="F79" s="175"/>
      <c r="G79" s="175"/>
      <c r="H79" s="175"/>
      <c r="I79" s="175"/>
      <c r="J79" s="175"/>
      <c r="AZ79" s="174"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x14ac:dyDescent="0.2">
      <c r="B81" s="175" t="s">
        <v>93</v>
      </c>
      <c r="C81" s="175"/>
      <c r="D81" s="175"/>
      <c r="E81" s="175"/>
      <c r="F81" s="175"/>
      <c r="G81" s="175"/>
      <c r="H81" s="175"/>
      <c r="I81" s="175"/>
      <c r="J81" s="175"/>
      <c r="AZ81" s="174" t="str">
        <f>B81</f>
        <v xml:space="preserve">        Zvláštní podmínky pro stanovení nabídkové ceny</v>
      </c>
    </row>
    <row r="83" spans="2:52" x14ac:dyDescent="0.2">
      <c r="B83" s="175" t="s">
        <v>94</v>
      </c>
      <c r="C83" s="175"/>
      <c r="D83" s="175"/>
      <c r="E83" s="175"/>
      <c r="F83" s="175"/>
      <c r="G83" s="175"/>
      <c r="H83" s="175"/>
      <c r="I83" s="175"/>
      <c r="J83" s="175"/>
      <c r="AZ83" s="174" t="str">
        <f>B83</f>
        <v xml:space="preserve">        Přeprava vybouraných hmot, suti a vytěžené zeminy</v>
      </c>
    </row>
    <row r="84" spans="2:52" ht="76.5" x14ac:dyDescent="0.2">
      <c r="B84" s="175" t="s">
        <v>95</v>
      </c>
      <c r="C84" s="175"/>
      <c r="D84" s="175"/>
      <c r="E84" s="175"/>
      <c r="F84" s="175"/>
      <c r="G84" s="175"/>
      <c r="H84" s="175"/>
      <c r="I84" s="175"/>
      <c r="J84" s="175"/>
      <c r="AZ84" s="174"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x14ac:dyDescent="0.2">
      <c r="B86" s="175" t="s">
        <v>96</v>
      </c>
      <c r="C86" s="175"/>
      <c r="D86" s="175"/>
      <c r="E86" s="175"/>
      <c r="F86" s="175"/>
      <c r="G86" s="175"/>
      <c r="H86" s="175"/>
      <c r="I86" s="175"/>
      <c r="J86" s="175"/>
      <c r="AZ86" s="174" t="str">
        <f>B86</f>
        <v xml:space="preserve">        Vnitrostaveništní přesun stavebního materiálu</v>
      </c>
    </row>
    <row r="87" spans="2:52" ht="51" x14ac:dyDescent="0.2">
      <c r="B87" s="175" t="s">
        <v>97</v>
      </c>
      <c r="C87" s="175"/>
      <c r="D87" s="175"/>
      <c r="E87" s="175"/>
      <c r="F87" s="175"/>
      <c r="G87" s="175"/>
      <c r="H87" s="175"/>
      <c r="I87" s="175"/>
      <c r="J87" s="175"/>
      <c r="AZ87" s="174"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1" x14ac:dyDescent="0.2">
      <c r="B88" s="175" t="s">
        <v>98</v>
      </c>
      <c r="C88" s="175"/>
      <c r="D88" s="175"/>
      <c r="E88" s="175"/>
      <c r="F88" s="175"/>
      <c r="G88" s="175"/>
      <c r="H88" s="175"/>
      <c r="I88" s="175"/>
      <c r="J88" s="175"/>
      <c r="AZ88" s="174"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x14ac:dyDescent="0.2">
      <c r="B90" s="175" t="s">
        <v>99</v>
      </c>
      <c r="C90" s="175"/>
      <c r="D90" s="175"/>
      <c r="E90" s="175"/>
      <c r="F90" s="175"/>
      <c r="G90" s="175"/>
      <c r="H90" s="175"/>
      <c r="I90" s="175"/>
      <c r="J90" s="175"/>
      <c r="AZ90" s="174" t="str">
        <f>B90</f>
        <v xml:space="preserve">        Příplatky za ztížené podmínky prací</v>
      </c>
    </row>
    <row r="91" spans="2:52" ht="25.5" x14ac:dyDescent="0.2">
      <c r="B91" s="175" t="s">
        <v>100</v>
      </c>
      <c r="C91" s="175"/>
      <c r="D91" s="175"/>
      <c r="E91" s="175"/>
      <c r="F91" s="175"/>
      <c r="G91" s="175"/>
      <c r="H91" s="175"/>
      <c r="I91" s="175"/>
      <c r="J91" s="175"/>
      <c r="AZ91" s="174" t="str">
        <f>B91</f>
        <v>Pokud soupis položku příplatku za ztížené podmínky obsahuje, je dodavatel povinen ji ocenit bez ohledu na to, že tento příplatek dodavatel standardně neuplatňuje.</v>
      </c>
    </row>
    <row r="93" spans="2:52" x14ac:dyDescent="0.2">
      <c r="B93" s="175" t="s">
        <v>101</v>
      </c>
      <c r="C93" s="175"/>
      <c r="D93" s="175"/>
      <c r="E93" s="175"/>
      <c r="F93" s="175"/>
      <c r="G93" s="175"/>
      <c r="H93" s="175"/>
      <c r="I93" s="175"/>
      <c r="J93" s="175"/>
      <c r="AZ93" s="174" t="str">
        <f>B93</f>
        <v xml:space="preserve">        Vedlejší a ostatní náklady</v>
      </c>
    </row>
    <row r="94" spans="2:52" ht="25.5" x14ac:dyDescent="0.2">
      <c r="B94" s="175" t="s">
        <v>102</v>
      </c>
      <c r="C94" s="175"/>
      <c r="D94" s="175"/>
      <c r="E94" s="175"/>
      <c r="F94" s="175"/>
      <c r="G94" s="175"/>
      <c r="H94" s="175"/>
      <c r="I94" s="175"/>
      <c r="J94" s="175"/>
      <c r="AZ94" s="174" t="str">
        <f>B94</f>
        <v>Tyto náklady jsou popsány v samostatném soupisu stavebních prací, dodávek a služeb s tím, že dodavatel je povinen v rámci těchto nákladů ocenit všechny definované náklady souhrnně pro celou stavbu.</v>
      </c>
    </row>
    <row r="98" spans="2:52" x14ac:dyDescent="0.2">
      <c r="B98" s="175" t="s">
        <v>103</v>
      </c>
      <c r="C98" s="175"/>
      <c r="D98" s="175"/>
      <c r="E98" s="175"/>
      <c r="F98" s="175"/>
      <c r="G98" s="175"/>
      <c r="H98" s="175"/>
      <c r="I98" s="175"/>
      <c r="J98" s="175"/>
      <c r="AZ98" s="174" t="str">
        <f>B98</f>
        <v>2. SPECIFICKÉ PODMÍNKY PRO ZPRACOVÁNÍ NABÍDKOVÉ CENY</v>
      </c>
    </row>
    <row r="100" spans="2:52" x14ac:dyDescent="0.2">
      <c r="B100" s="175" t="s">
        <v>104</v>
      </c>
      <c r="C100" s="175"/>
      <c r="D100" s="175"/>
      <c r="E100" s="175"/>
      <c r="F100" s="175"/>
      <c r="G100" s="175"/>
      <c r="H100" s="175"/>
      <c r="I100" s="175"/>
      <c r="J100" s="175"/>
      <c r="AZ100" s="174" t="str">
        <f>B100</f>
        <v>Zde doplní zpracovatel soupisu  případná specifika týkající se konkrétní zakázky.</v>
      </c>
    </row>
    <row r="103" spans="2:52" x14ac:dyDescent="0.2">
      <c r="B103" s="175" t="s">
        <v>105</v>
      </c>
      <c r="C103" s="175"/>
      <c r="D103" s="175"/>
      <c r="E103" s="175"/>
      <c r="F103" s="175"/>
      <c r="G103" s="175"/>
      <c r="H103" s="175"/>
      <c r="I103" s="175"/>
      <c r="J103" s="175"/>
      <c r="AZ103" s="174" t="str">
        <f>B103</f>
        <v>3. ELEKTRONICKÁ PODOBA SOUPISU</v>
      </c>
    </row>
    <row r="105" spans="2:52" x14ac:dyDescent="0.2">
      <c r="B105" s="175" t="s">
        <v>106</v>
      </c>
      <c r="C105" s="175"/>
      <c r="D105" s="175"/>
      <c r="E105" s="175"/>
      <c r="F105" s="175"/>
      <c r="G105" s="175"/>
      <c r="H105" s="175"/>
      <c r="I105" s="175"/>
      <c r="J105" s="175"/>
      <c r="AZ105" s="174" t="str">
        <f>B105</f>
        <v xml:space="preserve">        Elektronická podoba soupisu</v>
      </c>
    </row>
    <row r="106" spans="2:52" ht="25.5" x14ac:dyDescent="0.2">
      <c r="B106" s="175" t="s">
        <v>107</v>
      </c>
      <c r="C106" s="175"/>
      <c r="D106" s="175"/>
      <c r="E106" s="175"/>
      <c r="F106" s="175"/>
      <c r="G106" s="175"/>
      <c r="H106" s="175"/>
      <c r="I106" s="175"/>
      <c r="J106" s="175"/>
      <c r="AZ106" s="174" t="str">
        <f>B106</f>
        <v>V souladu se zákonem jsou předložené soupisy zpracovány i v elektronické podobě.  Elektronickou podobou soupisu stavebních prací, dodávek a služeb je formát MS EXCEL.</v>
      </c>
    </row>
    <row r="107" spans="2:52" x14ac:dyDescent="0.2">
      <c r="B107" s="175" t="s">
        <v>108</v>
      </c>
      <c r="C107" s="175"/>
      <c r="D107" s="175"/>
      <c r="E107" s="175"/>
      <c r="F107" s="175"/>
      <c r="G107" s="175"/>
      <c r="H107" s="175"/>
      <c r="I107" s="175"/>
      <c r="J107" s="175"/>
      <c r="AZ107" s="174" t="str">
        <f>B107</f>
        <v>Popis formátu soupisu odpovídá svou strukturou vzorovému soupisu volně dostupnému na internetové adrese:</v>
      </c>
    </row>
    <row r="109" spans="2:52" x14ac:dyDescent="0.2">
      <c r="B109" s="175" t="s">
        <v>109</v>
      </c>
      <c r="C109" s="175"/>
      <c r="D109" s="175"/>
      <c r="E109" s="175"/>
      <c r="F109" s="175"/>
      <c r="G109" s="175"/>
      <c r="H109" s="175"/>
      <c r="I109" s="175"/>
      <c r="J109" s="175"/>
      <c r="AZ109" s="174" t="str">
        <f>B109</f>
        <v>www.stavebnionline.cz/soupis</v>
      </c>
    </row>
    <row r="111" spans="2:52" x14ac:dyDescent="0.2">
      <c r="B111" s="175" t="s">
        <v>110</v>
      </c>
      <c r="C111" s="175"/>
      <c r="D111" s="175"/>
      <c r="E111" s="175"/>
      <c r="F111" s="175"/>
      <c r="G111" s="175"/>
      <c r="H111" s="175"/>
      <c r="I111" s="175"/>
      <c r="J111" s="175"/>
      <c r="AZ111" s="174" t="str">
        <f>B111</f>
        <v xml:space="preserve">        Zpracování elektronické podoby soupisu</v>
      </c>
    </row>
    <row r="112" spans="2:52" ht="51" x14ac:dyDescent="0.2">
      <c r="B112" s="175" t="s">
        <v>111</v>
      </c>
      <c r="C112" s="175"/>
      <c r="D112" s="175"/>
      <c r="E112" s="175"/>
      <c r="F112" s="175"/>
      <c r="G112" s="175"/>
      <c r="H112" s="175"/>
      <c r="I112" s="175"/>
      <c r="J112" s="175"/>
      <c r="AZ112" s="174"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x14ac:dyDescent="0.2">
      <c r="B114" s="175" t="s">
        <v>112</v>
      </c>
      <c r="C114" s="175"/>
      <c r="D114" s="175"/>
      <c r="E114" s="175"/>
      <c r="F114" s="175"/>
      <c r="G114" s="175"/>
      <c r="H114" s="175"/>
      <c r="I114" s="175"/>
      <c r="J114" s="175"/>
      <c r="AZ114" s="174" t="str">
        <f>B114</f>
        <v xml:space="preserve">        Jiný formát soupisu</v>
      </c>
    </row>
    <row r="115" spans="1:52" ht="38.25" x14ac:dyDescent="0.2">
      <c r="B115" s="175" t="s">
        <v>113</v>
      </c>
      <c r="C115" s="175"/>
      <c r="D115" s="175"/>
      <c r="E115" s="175"/>
      <c r="F115" s="175"/>
      <c r="G115" s="175"/>
      <c r="H115" s="175"/>
      <c r="I115" s="175"/>
      <c r="J115" s="175"/>
      <c r="AZ115" s="174"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x14ac:dyDescent="0.2">
      <c r="B117" s="175" t="s">
        <v>114</v>
      </c>
      <c r="C117" s="175"/>
      <c r="D117" s="175"/>
      <c r="E117" s="175"/>
      <c r="F117" s="175"/>
      <c r="G117" s="175"/>
      <c r="H117" s="175"/>
      <c r="I117" s="175"/>
      <c r="J117" s="175"/>
      <c r="AZ117" s="174" t="str">
        <f>B117</f>
        <v xml:space="preserve">        Závěrečné ustanovení</v>
      </c>
    </row>
    <row r="118" spans="1:52" x14ac:dyDescent="0.2">
      <c r="B118" s="175" t="s">
        <v>115</v>
      </c>
      <c r="C118" s="175"/>
      <c r="D118" s="175"/>
      <c r="E118" s="175"/>
      <c r="F118" s="175"/>
      <c r="G118" s="175"/>
      <c r="H118" s="175"/>
      <c r="I118" s="175"/>
      <c r="J118" s="175"/>
      <c r="AZ118" s="174" t="str">
        <f>B118</f>
        <v>Ostatní podmínky vztahující se ke zpracování nabídkové ceny jsou uvedeny v zadávací dokumentaci.</v>
      </c>
    </row>
    <row r="121" spans="1:52" ht="15.75" x14ac:dyDescent="0.25">
      <c r="B121" s="176" t="s">
        <v>116</v>
      </c>
    </row>
    <row r="123" spans="1:52" ht="25.5" customHeight="1" x14ac:dyDescent="0.2">
      <c r="A123" s="178"/>
      <c r="B123" s="181" t="s">
        <v>17</v>
      </c>
      <c r="C123" s="181" t="s">
        <v>5</v>
      </c>
      <c r="D123" s="182"/>
      <c r="E123" s="182"/>
      <c r="F123" s="183" t="s">
        <v>117</v>
      </c>
      <c r="G123" s="183"/>
      <c r="H123" s="183"/>
      <c r="I123" s="183" t="s">
        <v>29</v>
      </c>
      <c r="J123" s="183" t="s">
        <v>0</v>
      </c>
    </row>
    <row r="124" spans="1:52" ht="36.75" customHeight="1" x14ac:dyDescent="0.2">
      <c r="A124" s="179"/>
      <c r="B124" s="184" t="s">
        <v>118</v>
      </c>
      <c r="C124" s="185" t="s">
        <v>119</v>
      </c>
      <c r="D124" s="186"/>
      <c r="E124" s="186"/>
      <c r="F124" s="192" t="s">
        <v>24</v>
      </c>
      <c r="G124" s="193"/>
      <c r="H124" s="193"/>
      <c r="I124" s="193">
        <f>'SO1 03 Pol'!G8</f>
        <v>0</v>
      </c>
      <c r="J124" s="190" t="str">
        <f>IF(I135=0,"",I124/I135*100)</f>
        <v/>
      </c>
    </row>
    <row r="125" spans="1:52" ht="36.75" customHeight="1" x14ac:dyDescent="0.2">
      <c r="A125" s="179"/>
      <c r="B125" s="184" t="s">
        <v>120</v>
      </c>
      <c r="C125" s="185" t="s">
        <v>121</v>
      </c>
      <c r="D125" s="186"/>
      <c r="E125" s="186"/>
      <c r="F125" s="192" t="s">
        <v>24</v>
      </c>
      <c r="G125" s="193"/>
      <c r="H125" s="193"/>
      <c r="I125" s="193">
        <f>'SO1 03 Pol'!G11+'SO1 04 Pol'!G8</f>
        <v>0</v>
      </c>
      <c r="J125" s="190" t="str">
        <f>IF(I135=0,"",I125/I135*100)</f>
        <v/>
      </c>
    </row>
    <row r="126" spans="1:52" ht="36.75" customHeight="1" x14ac:dyDescent="0.2">
      <c r="A126" s="179"/>
      <c r="B126" s="184" t="s">
        <v>122</v>
      </c>
      <c r="C126" s="185" t="s">
        <v>123</v>
      </c>
      <c r="D126" s="186"/>
      <c r="E126" s="186"/>
      <c r="F126" s="192" t="s">
        <v>24</v>
      </c>
      <c r="G126" s="193"/>
      <c r="H126" s="193"/>
      <c r="I126" s="193">
        <f>'SO1 03 Pol'!G27+'SO1 04 Pol'!G14</f>
        <v>0</v>
      </c>
      <c r="J126" s="190" t="str">
        <f>IF(I135=0,"",I126/I135*100)</f>
        <v/>
      </c>
    </row>
    <row r="127" spans="1:52" ht="36.75" customHeight="1" x14ac:dyDescent="0.2">
      <c r="A127" s="179"/>
      <c r="B127" s="184" t="s">
        <v>124</v>
      </c>
      <c r="C127" s="185" t="s">
        <v>125</v>
      </c>
      <c r="D127" s="186"/>
      <c r="E127" s="186"/>
      <c r="F127" s="192" t="s">
        <v>24</v>
      </c>
      <c r="G127" s="193"/>
      <c r="H127" s="193"/>
      <c r="I127" s="193">
        <f>'SO1 03 Pol'!G43+'SO1 04 Pol'!G23</f>
        <v>0</v>
      </c>
      <c r="J127" s="190" t="str">
        <f>IF(I135=0,"",I127/I135*100)</f>
        <v/>
      </c>
    </row>
    <row r="128" spans="1:52" ht="36.75" customHeight="1" x14ac:dyDescent="0.2">
      <c r="A128" s="179"/>
      <c r="B128" s="184" t="s">
        <v>126</v>
      </c>
      <c r="C128" s="185" t="s">
        <v>127</v>
      </c>
      <c r="D128" s="186"/>
      <c r="E128" s="186"/>
      <c r="F128" s="192" t="s">
        <v>25</v>
      </c>
      <c r="G128" s="193"/>
      <c r="H128" s="193"/>
      <c r="I128" s="193">
        <f>'SO1 03 Pol'!G47</f>
        <v>0</v>
      </c>
      <c r="J128" s="190" t="str">
        <f>IF(I135=0,"",I128/I135*100)</f>
        <v/>
      </c>
    </row>
    <row r="129" spans="1:10" ht="36.75" customHeight="1" x14ac:dyDescent="0.2">
      <c r="A129" s="179"/>
      <c r="B129" s="184" t="s">
        <v>128</v>
      </c>
      <c r="C129" s="185" t="s">
        <v>129</v>
      </c>
      <c r="D129" s="186"/>
      <c r="E129" s="186"/>
      <c r="F129" s="192" t="s">
        <v>25</v>
      </c>
      <c r="G129" s="193"/>
      <c r="H129" s="193"/>
      <c r="I129" s="193">
        <f>'SO1 03 Pol'!G92</f>
        <v>0</v>
      </c>
      <c r="J129" s="190" t="str">
        <f>IF(I135=0,"",I129/I135*100)</f>
        <v/>
      </c>
    </row>
    <row r="130" spans="1:10" ht="36.75" customHeight="1" x14ac:dyDescent="0.2">
      <c r="A130" s="179"/>
      <c r="B130" s="184" t="s">
        <v>130</v>
      </c>
      <c r="C130" s="185" t="s">
        <v>131</v>
      </c>
      <c r="D130" s="186"/>
      <c r="E130" s="186"/>
      <c r="F130" s="192" t="s">
        <v>25</v>
      </c>
      <c r="G130" s="193"/>
      <c r="H130" s="193"/>
      <c r="I130" s="193">
        <f>'SO1 03 Pol'!G96</f>
        <v>0</v>
      </c>
      <c r="J130" s="190" t="str">
        <f>IF(I135=0,"",I130/I135*100)</f>
        <v/>
      </c>
    </row>
    <row r="131" spans="1:10" ht="36.75" customHeight="1" x14ac:dyDescent="0.2">
      <c r="A131" s="179"/>
      <c r="B131" s="184" t="s">
        <v>132</v>
      </c>
      <c r="C131" s="185" t="s">
        <v>133</v>
      </c>
      <c r="D131" s="186"/>
      <c r="E131" s="186"/>
      <c r="F131" s="192" t="s">
        <v>26</v>
      </c>
      <c r="G131" s="193"/>
      <c r="H131" s="193"/>
      <c r="I131" s="193">
        <f>'SO1 04 Pol'!G27</f>
        <v>0</v>
      </c>
      <c r="J131" s="190" t="str">
        <f>IF(I135=0,"",I131/I135*100)</f>
        <v/>
      </c>
    </row>
    <row r="132" spans="1:10" ht="36.75" customHeight="1" x14ac:dyDescent="0.2">
      <c r="A132" s="179"/>
      <c r="B132" s="184" t="s">
        <v>134</v>
      </c>
      <c r="C132" s="185" t="s">
        <v>135</v>
      </c>
      <c r="D132" s="186"/>
      <c r="E132" s="186"/>
      <c r="F132" s="192" t="s">
        <v>136</v>
      </c>
      <c r="G132" s="193"/>
      <c r="H132" s="193"/>
      <c r="I132" s="193">
        <f>'SO1 03 Pol'!G151+'SO1 04 Pol'!G50</f>
        <v>0</v>
      </c>
      <c r="J132" s="190" t="str">
        <f>IF(I135=0,"",I132/I135*100)</f>
        <v/>
      </c>
    </row>
    <row r="133" spans="1:10" ht="36.75" customHeight="1" x14ac:dyDescent="0.2">
      <c r="A133" s="179"/>
      <c r="B133" s="184" t="s">
        <v>137</v>
      </c>
      <c r="C133" s="185" t="s">
        <v>27</v>
      </c>
      <c r="D133" s="186"/>
      <c r="E133" s="186"/>
      <c r="F133" s="192" t="s">
        <v>137</v>
      </c>
      <c r="G133" s="193"/>
      <c r="H133" s="193"/>
      <c r="I133" s="193">
        <f>'00 00 Naklady'!G8</f>
        <v>0</v>
      </c>
      <c r="J133" s="190" t="str">
        <f>IF(I135=0,"",I133/I135*100)</f>
        <v/>
      </c>
    </row>
    <row r="134" spans="1:10" ht="36.75" customHeight="1" x14ac:dyDescent="0.2">
      <c r="A134" s="179"/>
      <c r="B134" s="184" t="s">
        <v>138</v>
      </c>
      <c r="C134" s="185" t="s">
        <v>28</v>
      </c>
      <c r="D134" s="186"/>
      <c r="E134" s="186"/>
      <c r="F134" s="192" t="s">
        <v>138</v>
      </c>
      <c r="G134" s="193"/>
      <c r="H134" s="193"/>
      <c r="I134" s="193">
        <f>'00 00 Naklady'!G15</f>
        <v>0</v>
      </c>
      <c r="J134" s="190" t="str">
        <f>IF(I135=0,"",I134/I135*100)</f>
        <v/>
      </c>
    </row>
    <row r="135" spans="1:10" ht="25.5" customHeight="1" x14ac:dyDescent="0.2">
      <c r="A135" s="180"/>
      <c r="B135" s="187" t="s">
        <v>1</v>
      </c>
      <c r="C135" s="188"/>
      <c r="D135" s="189"/>
      <c r="E135" s="189"/>
      <c r="F135" s="194"/>
      <c r="G135" s="195"/>
      <c r="H135" s="195"/>
      <c r="I135" s="195">
        <f>SUM(I124:I134)</f>
        <v>0</v>
      </c>
      <c r="J135" s="191">
        <f>SUM(J124:J134)</f>
        <v>0</v>
      </c>
    </row>
    <row r="136" spans="1:10" x14ac:dyDescent="0.2">
      <c r="F136" s="133"/>
      <c r="G136" s="133"/>
      <c r="H136" s="133"/>
      <c r="I136" s="133"/>
      <c r="J136" s="134"/>
    </row>
    <row r="137" spans="1:10" x14ac:dyDescent="0.2">
      <c r="F137" s="133"/>
      <c r="G137" s="133"/>
      <c r="H137" s="133"/>
      <c r="I137" s="133"/>
      <c r="J137" s="134"/>
    </row>
    <row r="138" spans="1:10" x14ac:dyDescent="0.2">
      <c r="F138" s="133"/>
      <c r="G138" s="133"/>
      <c r="H138" s="133"/>
      <c r="I138" s="133"/>
      <c r="J138" s="134"/>
    </row>
  </sheetData>
  <sheetProtection algorithmName="SHA-512" hashValue="CiSQeDGa51RM5Dwuba6zU4E6iNAmmZgZBo7U15/yH1jJtp3K/jcDTvgvYdK5FMBNYmPJ5gHekjPSovbMPSD2XQ==" saltValue="x8iE10c5fiMpljM9mNPL2A=="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4">
    <mergeCell ref="C132:E132"/>
    <mergeCell ref="C133:E133"/>
    <mergeCell ref="C134:E134"/>
    <mergeCell ref="C127:E127"/>
    <mergeCell ref="C128:E128"/>
    <mergeCell ref="C129:E129"/>
    <mergeCell ref="C130:E130"/>
    <mergeCell ref="C131:E131"/>
    <mergeCell ref="B117:J117"/>
    <mergeCell ref="B118:J118"/>
    <mergeCell ref="C124:E124"/>
    <mergeCell ref="C125:E125"/>
    <mergeCell ref="C126:E126"/>
    <mergeCell ref="B109:J109"/>
    <mergeCell ref="B111:J111"/>
    <mergeCell ref="B112:J112"/>
    <mergeCell ref="B114:J114"/>
    <mergeCell ref="B115:J115"/>
    <mergeCell ref="B100:J100"/>
    <mergeCell ref="B103:J103"/>
    <mergeCell ref="B105:J105"/>
    <mergeCell ref="B106:J106"/>
    <mergeCell ref="B107:J107"/>
    <mergeCell ref="B90:J90"/>
    <mergeCell ref="B91:J91"/>
    <mergeCell ref="B93:J93"/>
    <mergeCell ref="B94:J94"/>
    <mergeCell ref="B98:J98"/>
    <mergeCell ref="B83:J83"/>
    <mergeCell ref="B84:J84"/>
    <mergeCell ref="B86:J86"/>
    <mergeCell ref="B87:J87"/>
    <mergeCell ref="B88:J88"/>
    <mergeCell ref="B74:J74"/>
    <mergeCell ref="B76:J76"/>
    <mergeCell ref="B78:J78"/>
    <mergeCell ref="B79:J79"/>
    <mergeCell ref="B81:J81"/>
    <mergeCell ref="B67:J67"/>
    <mergeCell ref="B68:J68"/>
    <mergeCell ref="B70:J70"/>
    <mergeCell ref="B71:J71"/>
    <mergeCell ref="B73:J73"/>
    <mergeCell ref="B60:J60"/>
    <mergeCell ref="B61:J61"/>
    <mergeCell ref="B62:J62"/>
    <mergeCell ref="B63:J63"/>
    <mergeCell ref="B65:J65"/>
    <mergeCell ref="B52:J52"/>
    <mergeCell ref="B53:J53"/>
    <mergeCell ref="B55:J55"/>
    <mergeCell ref="B58:J58"/>
    <mergeCell ref="B59:J59"/>
    <mergeCell ref="C44:E44"/>
    <mergeCell ref="C45:E45"/>
    <mergeCell ref="B46:E46"/>
    <mergeCell ref="B48:J48"/>
    <mergeCell ref="B50:J50"/>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0" t="s">
        <v>6</v>
      </c>
      <c r="B1" s="100"/>
      <c r="C1" s="101"/>
      <c r="D1" s="100"/>
      <c r="E1" s="100"/>
      <c r="F1" s="100"/>
      <c r="G1" s="100"/>
    </row>
    <row r="2" spans="1:7" ht="24.95" customHeight="1" x14ac:dyDescent="0.2">
      <c r="A2" s="49" t="s">
        <v>7</v>
      </c>
      <c r="B2" s="48"/>
      <c r="C2" s="102"/>
      <c r="D2" s="102"/>
      <c r="E2" s="102"/>
      <c r="F2" s="102"/>
      <c r="G2" s="103"/>
    </row>
    <row r="3" spans="1:7" ht="24.95" customHeight="1" x14ac:dyDescent="0.2">
      <c r="A3" s="49" t="s">
        <v>8</v>
      </c>
      <c r="B3" s="48"/>
      <c r="C3" s="102"/>
      <c r="D3" s="102"/>
      <c r="E3" s="102"/>
      <c r="F3" s="102"/>
      <c r="G3" s="103"/>
    </row>
    <row r="4" spans="1:7" ht="24.95" customHeight="1" x14ac:dyDescent="0.2">
      <c r="A4" s="49" t="s">
        <v>9</v>
      </c>
      <c r="B4" s="48"/>
      <c r="C4" s="102"/>
      <c r="D4" s="102"/>
      <c r="E4" s="102"/>
      <c r="F4" s="102"/>
      <c r="G4" s="103"/>
    </row>
    <row r="5" spans="1:7" x14ac:dyDescent="0.2">
      <c r="B5" s="4"/>
      <c r="C5" s="5"/>
      <c r="D5" s="6"/>
    </row>
  </sheetData>
  <sheetProtection algorithmName="SHA-512" hashValue="kxnF+TrFtR/g5bnyCcDh1PfIJFbMVlsLW8cgNEdRzkLCbuOdcVvXIfUsowe3u72YVhWS14VNr8jeykE3tA7DIw==" saltValue="Wjg3rnhZVqkS9i6kp6xVMQ=="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197" t="s">
        <v>139</v>
      </c>
      <c r="B1" s="197"/>
      <c r="C1" s="197"/>
      <c r="D1" s="197"/>
      <c r="E1" s="197"/>
      <c r="F1" s="197"/>
      <c r="G1" s="197"/>
      <c r="AG1" t="s">
        <v>140</v>
      </c>
    </row>
    <row r="2" spans="1:60" ht="24.95" customHeight="1" x14ac:dyDescent="0.2">
      <c r="A2" s="198" t="s">
        <v>7</v>
      </c>
      <c r="B2" s="48" t="s">
        <v>43</v>
      </c>
      <c r="C2" s="201" t="s">
        <v>44</v>
      </c>
      <c r="D2" s="199"/>
      <c r="E2" s="199"/>
      <c r="F2" s="199"/>
      <c r="G2" s="200"/>
      <c r="AG2" t="s">
        <v>141</v>
      </c>
    </row>
    <row r="3" spans="1:60" ht="24.95" customHeight="1" x14ac:dyDescent="0.2">
      <c r="A3" s="198" t="s">
        <v>8</v>
      </c>
      <c r="B3" s="48" t="s">
        <v>60</v>
      </c>
      <c r="C3" s="201" t="s">
        <v>142</v>
      </c>
      <c r="D3" s="199"/>
      <c r="E3" s="199"/>
      <c r="F3" s="199"/>
      <c r="G3" s="200"/>
      <c r="AC3" s="177" t="s">
        <v>143</v>
      </c>
      <c r="AG3" t="s">
        <v>144</v>
      </c>
    </row>
    <row r="4" spans="1:60" ht="24.95" customHeight="1" x14ac:dyDescent="0.2">
      <c r="A4" s="202" t="s">
        <v>9</v>
      </c>
      <c r="B4" s="203" t="s">
        <v>60</v>
      </c>
      <c r="C4" s="204" t="s">
        <v>61</v>
      </c>
      <c r="D4" s="205"/>
      <c r="E4" s="205"/>
      <c r="F4" s="205"/>
      <c r="G4" s="206"/>
      <c r="AG4" t="s">
        <v>145</v>
      </c>
    </row>
    <row r="5" spans="1:60" x14ac:dyDescent="0.2">
      <c r="D5" s="10"/>
    </row>
    <row r="6" spans="1:60" ht="38.25" x14ac:dyDescent="0.2">
      <c r="A6" s="208" t="s">
        <v>146</v>
      </c>
      <c r="B6" s="210" t="s">
        <v>147</v>
      </c>
      <c r="C6" s="210" t="s">
        <v>148</v>
      </c>
      <c r="D6" s="209" t="s">
        <v>149</v>
      </c>
      <c r="E6" s="208" t="s">
        <v>150</v>
      </c>
      <c r="F6" s="207" t="s">
        <v>151</v>
      </c>
      <c r="G6" s="208" t="s">
        <v>29</v>
      </c>
      <c r="H6" s="211" t="s">
        <v>30</v>
      </c>
      <c r="I6" s="211" t="s">
        <v>152</v>
      </c>
      <c r="J6" s="211" t="s">
        <v>31</v>
      </c>
      <c r="K6" s="211" t="s">
        <v>153</v>
      </c>
      <c r="L6" s="211" t="s">
        <v>154</v>
      </c>
      <c r="M6" s="211" t="s">
        <v>155</v>
      </c>
      <c r="N6" s="211" t="s">
        <v>156</v>
      </c>
      <c r="O6" s="211" t="s">
        <v>157</v>
      </c>
      <c r="P6" s="211" t="s">
        <v>158</v>
      </c>
      <c r="Q6" s="211" t="s">
        <v>159</v>
      </c>
      <c r="R6" s="211" t="s">
        <v>160</v>
      </c>
      <c r="S6" s="211" t="s">
        <v>161</v>
      </c>
      <c r="T6" s="211" t="s">
        <v>162</v>
      </c>
      <c r="U6" s="211" t="s">
        <v>163</v>
      </c>
      <c r="V6" s="211" t="s">
        <v>164</v>
      </c>
      <c r="W6" s="211" t="s">
        <v>165</v>
      </c>
      <c r="X6" s="211" t="s">
        <v>166</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25" t="s">
        <v>167</v>
      </c>
      <c r="B8" s="226" t="s">
        <v>137</v>
      </c>
      <c r="C8" s="242" t="s">
        <v>27</v>
      </c>
      <c r="D8" s="227"/>
      <c r="E8" s="228"/>
      <c r="F8" s="229"/>
      <c r="G8" s="229">
        <f>SUMIF(AG9:AG14,"&lt;&gt;NOR",G9:G14)</f>
        <v>0</v>
      </c>
      <c r="H8" s="229"/>
      <c r="I8" s="229">
        <f>SUM(I9:I14)</f>
        <v>0</v>
      </c>
      <c r="J8" s="229"/>
      <c r="K8" s="229">
        <f>SUM(K9:K14)</f>
        <v>0</v>
      </c>
      <c r="L8" s="229"/>
      <c r="M8" s="229">
        <f>SUM(M9:M14)</f>
        <v>0</v>
      </c>
      <c r="N8" s="229"/>
      <c r="O8" s="229">
        <f>SUM(O9:O14)</f>
        <v>0</v>
      </c>
      <c r="P8" s="229"/>
      <c r="Q8" s="229">
        <f>SUM(Q9:Q14)</f>
        <v>0</v>
      </c>
      <c r="R8" s="229"/>
      <c r="S8" s="229"/>
      <c r="T8" s="230"/>
      <c r="U8" s="224"/>
      <c r="V8" s="224">
        <f>SUM(V9:V14)</f>
        <v>0</v>
      </c>
      <c r="W8" s="224"/>
      <c r="X8" s="224"/>
      <c r="AG8" t="s">
        <v>168</v>
      </c>
    </row>
    <row r="9" spans="1:60" outlineLevel="1" x14ac:dyDescent="0.2">
      <c r="A9" s="231">
        <v>1</v>
      </c>
      <c r="B9" s="232" t="s">
        <v>169</v>
      </c>
      <c r="C9" s="243" t="s">
        <v>170</v>
      </c>
      <c r="D9" s="233" t="s">
        <v>171</v>
      </c>
      <c r="E9" s="234">
        <v>1</v>
      </c>
      <c r="F9" s="235"/>
      <c r="G9" s="236">
        <f>ROUND(E9*F9,2)</f>
        <v>0</v>
      </c>
      <c r="H9" s="235"/>
      <c r="I9" s="236">
        <f>ROUND(E9*H9,2)</f>
        <v>0</v>
      </c>
      <c r="J9" s="235"/>
      <c r="K9" s="236">
        <f>ROUND(E9*J9,2)</f>
        <v>0</v>
      </c>
      <c r="L9" s="236">
        <v>21</v>
      </c>
      <c r="M9" s="236">
        <f>G9*(1+L9/100)</f>
        <v>0</v>
      </c>
      <c r="N9" s="236">
        <v>0</v>
      </c>
      <c r="O9" s="236">
        <f>ROUND(E9*N9,2)</f>
        <v>0</v>
      </c>
      <c r="P9" s="236">
        <v>0</v>
      </c>
      <c r="Q9" s="236">
        <f>ROUND(E9*P9,2)</f>
        <v>0</v>
      </c>
      <c r="R9" s="236"/>
      <c r="S9" s="236" t="s">
        <v>172</v>
      </c>
      <c r="T9" s="237" t="s">
        <v>173</v>
      </c>
      <c r="U9" s="222">
        <v>0</v>
      </c>
      <c r="V9" s="222">
        <f>ROUND(E9*U9,2)</f>
        <v>0</v>
      </c>
      <c r="W9" s="222"/>
      <c r="X9" s="222" t="s">
        <v>61</v>
      </c>
      <c r="Y9" s="212"/>
      <c r="Z9" s="212"/>
      <c r="AA9" s="212"/>
      <c r="AB9" s="212"/>
      <c r="AC9" s="212"/>
      <c r="AD9" s="212"/>
      <c r="AE9" s="212"/>
      <c r="AF9" s="212"/>
      <c r="AG9" s="212" t="s">
        <v>174</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19"/>
      <c r="B10" s="220"/>
      <c r="C10" s="244"/>
      <c r="D10" s="240"/>
      <c r="E10" s="240"/>
      <c r="F10" s="240"/>
      <c r="G10" s="240"/>
      <c r="H10" s="222"/>
      <c r="I10" s="222"/>
      <c r="J10" s="222"/>
      <c r="K10" s="222"/>
      <c r="L10" s="222"/>
      <c r="M10" s="222"/>
      <c r="N10" s="222"/>
      <c r="O10" s="222"/>
      <c r="P10" s="222"/>
      <c r="Q10" s="222"/>
      <c r="R10" s="222"/>
      <c r="S10" s="222"/>
      <c r="T10" s="222"/>
      <c r="U10" s="222"/>
      <c r="V10" s="222"/>
      <c r="W10" s="222"/>
      <c r="X10" s="222"/>
      <c r="Y10" s="212"/>
      <c r="Z10" s="212"/>
      <c r="AA10" s="212"/>
      <c r="AB10" s="212"/>
      <c r="AC10" s="212"/>
      <c r="AD10" s="212"/>
      <c r="AE10" s="212"/>
      <c r="AF10" s="212"/>
      <c r="AG10" s="212" t="s">
        <v>175</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1" x14ac:dyDescent="0.2">
      <c r="A11" s="231">
        <v>2</v>
      </c>
      <c r="B11" s="232" t="s">
        <v>176</v>
      </c>
      <c r="C11" s="243" t="s">
        <v>177</v>
      </c>
      <c r="D11" s="233" t="s">
        <v>171</v>
      </c>
      <c r="E11" s="234">
        <v>1</v>
      </c>
      <c r="F11" s="235"/>
      <c r="G11" s="236">
        <f>ROUND(E11*F11,2)</f>
        <v>0</v>
      </c>
      <c r="H11" s="235"/>
      <c r="I11" s="236">
        <f>ROUND(E11*H11,2)</f>
        <v>0</v>
      </c>
      <c r="J11" s="235"/>
      <c r="K11" s="236">
        <f>ROUND(E11*J11,2)</f>
        <v>0</v>
      </c>
      <c r="L11" s="236">
        <v>21</v>
      </c>
      <c r="M11" s="236">
        <f>G11*(1+L11/100)</f>
        <v>0</v>
      </c>
      <c r="N11" s="236">
        <v>0</v>
      </c>
      <c r="O11" s="236">
        <f>ROUND(E11*N11,2)</f>
        <v>0</v>
      </c>
      <c r="P11" s="236">
        <v>0</v>
      </c>
      <c r="Q11" s="236">
        <f>ROUND(E11*P11,2)</f>
        <v>0</v>
      </c>
      <c r="R11" s="236"/>
      <c r="S11" s="236" t="s">
        <v>172</v>
      </c>
      <c r="T11" s="237" t="s">
        <v>173</v>
      </c>
      <c r="U11" s="222">
        <v>0</v>
      </c>
      <c r="V11" s="222">
        <f>ROUND(E11*U11,2)</f>
        <v>0</v>
      </c>
      <c r="W11" s="222"/>
      <c r="X11" s="222" t="s">
        <v>61</v>
      </c>
      <c r="Y11" s="212"/>
      <c r="Z11" s="212"/>
      <c r="AA11" s="212"/>
      <c r="AB11" s="212"/>
      <c r="AC11" s="212"/>
      <c r="AD11" s="212"/>
      <c r="AE11" s="212"/>
      <c r="AF11" s="212"/>
      <c r="AG11" s="212" t="s">
        <v>174</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
      <c r="A12" s="219"/>
      <c r="B12" s="220"/>
      <c r="C12" s="244"/>
      <c r="D12" s="240"/>
      <c r="E12" s="240"/>
      <c r="F12" s="240"/>
      <c r="G12" s="240"/>
      <c r="H12" s="222"/>
      <c r="I12" s="222"/>
      <c r="J12" s="222"/>
      <c r="K12" s="222"/>
      <c r="L12" s="222"/>
      <c r="M12" s="222"/>
      <c r="N12" s="222"/>
      <c r="O12" s="222"/>
      <c r="P12" s="222"/>
      <c r="Q12" s="222"/>
      <c r="R12" s="222"/>
      <c r="S12" s="222"/>
      <c r="T12" s="222"/>
      <c r="U12" s="222"/>
      <c r="V12" s="222"/>
      <c r="W12" s="222"/>
      <c r="X12" s="222"/>
      <c r="Y12" s="212"/>
      <c r="Z12" s="212"/>
      <c r="AA12" s="212"/>
      <c r="AB12" s="212"/>
      <c r="AC12" s="212"/>
      <c r="AD12" s="212"/>
      <c r="AE12" s="212"/>
      <c r="AF12" s="212"/>
      <c r="AG12" s="212" t="s">
        <v>175</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1" x14ac:dyDescent="0.2">
      <c r="A13" s="231">
        <v>3</v>
      </c>
      <c r="B13" s="232" t="s">
        <v>178</v>
      </c>
      <c r="C13" s="243" t="s">
        <v>179</v>
      </c>
      <c r="D13" s="233" t="s">
        <v>171</v>
      </c>
      <c r="E13" s="234">
        <v>1</v>
      </c>
      <c r="F13" s="235"/>
      <c r="G13" s="236">
        <f>ROUND(E13*F13,2)</f>
        <v>0</v>
      </c>
      <c r="H13" s="235"/>
      <c r="I13" s="236">
        <f>ROUND(E13*H13,2)</f>
        <v>0</v>
      </c>
      <c r="J13" s="235"/>
      <c r="K13" s="236">
        <f>ROUND(E13*J13,2)</f>
        <v>0</v>
      </c>
      <c r="L13" s="236">
        <v>21</v>
      </c>
      <c r="M13" s="236">
        <f>G13*(1+L13/100)</f>
        <v>0</v>
      </c>
      <c r="N13" s="236">
        <v>0</v>
      </c>
      <c r="O13" s="236">
        <f>ROUND(E13*N13,2)</f>
        <v>0</v>
      </c>
      <c r="P13" s="236">
        <v>0</v>
      </c>
      <c r="Q13" s="236">
        <f>ROUND(E13*P13,2)</f>
        <v>0</v>
      </c>
      <c r="R13" s="236"/>
      <c r="S13" s="236" t="s">
        <v>172</v>
      </c>
      <c r="T13" s="237" t="s">
        <v>173</v>
      </c>
      <c r="U13" s="222">
        <v>0</v>
      </c>
      <c r="V13" s="222">
        <f>ROUND(E13*U13,2)</f>
        <v>0</v>
      </c>
      <c r="W13" s="222"/>
      <c r="X13" s="222" t="s">
        <v>61</v>
      </c>
      <c r="Y13" s="212"/>
      <c r="Z13" s="212"/>
      <c r="AA13" s="212"/>
      <c r="AB13" s="212"/>
      <c r="AC13" s="212"/>
      <c r="AD13" s="212"/>
      <c r="AE13" s="212"/>
      <c r="AF13" s="212"/>
      <c r="AG13" s="212" t="s">
        <v>174</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1" x14ac:dyDescent="0.2">
      <c r="A14" s="219"/>
      <c r="B14" s="220"/>
      <c r="C14" s="244"/>
      <c r="D14" s="240"/>
      <c r="E14" s="240"/>
      <c r="F14" s="240"/>
      <c r="G14" s="240"/>
      <c r="H14" s="222"/>
      <c r="I14" s="222"/>
      <c r="J14" s="222"/>
      <c r="K14" s="222"/>
      <c r="L14" s="222"/>
      <c r="M14" s="222"/>
      <c r="N14" s="222"/>
      <c r="O14" s="222"/>
      <c r="P14" s="222"/>
      <c r="Q14" s="222"/>
      <c r="R14" s="222"/>
      <c r="S14" s="222"/>
      <c r="T14" s="222"/>
      <c r="U14" s="222"/>
      <c r="V14" s="222"/>
      <c r="W14" s="222"/>
      <c r="X14" s="222"/>
      <c r="Y14" s="212"/>
      <c r="Z14" s="212"/>
      <c r="AA14" s="212"/>
      <c r="AB14" s="212"/>
      <c r="AC14" s="212"/>
      <c r="AD14" s="212"/>
      <c r="AE14" s="212"/>
      <c r="AF14" s="212"/>
      <c r="AG14" s="212" t="s">
        <v>175</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x14ac:dyDescent="0.2">
      <c r="A15" s="225" t="s">
        <v>167</v>
      </c>
      <c r="B15" s="226" t="s">
        <v>138</v>
      </c>
      <c r="C15" s="242" t="s">
        <v>28</v>
      </c>
      <c r="D15" s="227"/>
      <c r="E15" s="228"/>
      <c r="F15" s="229"/>
      <c r="G15" s="229">
        <f>SUMIF(AG16:AG19,"&lt;&gt;NOR",G16:G19)</f>
        <v>0</v>
      </c>
      <c r="H15" s="229"/>
      <c r="I15" s="229">
        <f>SUM(I16:I19)</f>
        <v>0</v>
      </c>
      <c r="J15" s="229"/>
      <c r="K15" s="229">
        <f>SUM(K16:K19)</f>
        <v>0</v>
      </c>
      <c r="L15" s="229"/>
      <c r="M15" s="229">
        <f>SUM(M16:M19)</f>
        <v>0</v>
      </c>
      <c r="N15" s="229"/>
      <c r="O15" s="229">
        <f>SUM(O16:O19)</f>
        <v>0</v>
      </c>
      <c r="P15" s="229"/>
      <c r="Q15" s="229">
        <f>SUM(Q16:Q19)</f>
        <v>0</v>
      </c>
      <c r="R15" s="229"/>
      <c r="S15" s="229"/>
      <c r="T15" s="230"/>
      <c r="U15" s="224"/>
      <c r="V15" s="224">
        <f>SUM(V16:V19)</f>
        <v>0</v>
      </c>
      <c r="W15" s="224"/>
      <c r="X15" s="224"/>
      <c r="AG15" t="s">
        <v>168</v>
      </c>
    </row>
    <row r="16" spans="1:60" outlineLevel="1" x14ac:dyDescent="0.2">
      <c r="A16" s="231">
        <v>4</v>
      </c>
      <c r="B16" s="232" t="s">
        <v>180</v>
      </c>
      <c r="C16" s="243" t="s">
        <v>181</v>
      </c>
      <c r="D16" s="233" t="s">
        <v>171</v>
      </c>
      <c r="E16" s="234">
        <v>1</v>
      </c>
      <c r="F16" s="235"/>
      <c r="G16" s="236">
        <f>ROUND(E16*F16,2)</f>
        <v>0</v>
      </c>
      <c r="H16" s="235"/>
      <c r="I16" s="236">
        <f>ROUND(E16*H16,2)</f>
        <v>0</v>
      </c>
      <c r="J16" s="235"/>
      <c r="K16" s="236">
        <f>ROUND(E16*J16,2)</f>
        <v>0</v>
      </c>
      <c r="L16" s="236">
        <v>21</v>
      </c>
      <c r="M16" s="236">
        <f>G16*(1+L16/100)</f>
        <v>0</v>
      </c>
      <c r="N16" s="236">
        <v>0</v>
      </c>
      <c r="O16" s="236">
        <f>ROUND(E16*N16,2)</f>
        <v>0</v>
      </c>
      <c r="P16" s="236">
        <v>0</v>
      </c>
      <c r="Q16" s="236">
        <f>ROUND(E16*P16,2)</f>
        <v>0</v>
      </c>
      <c r="R16" s="236"/>
      <c r="S16" s="236" t="s">
        <v>172</v>
      </c>
      <c r="T16" s="237" t="s">
        <v>173</v>
      </c>
      <c r="U16" s="222">
        <v>0</v>
      </c>
      <c r="V16" s="222">
        <f>ROUND(E16*U16,2)</f>
        <v>0</v>
      </c>
      <c r="W16" s="222"/>
      <c r="X16" s="222" t="s">
        <v>61</v>
      </c>
      <c r="Y16" s="212"/>
      <c r="Z16" s="212"/>
      <c r="AA16" s="212"/>
      <c r="AB16" s="212"/>
      <c r="AC16" s="212"/>
      <c r="AD16" s="212"/>
      <c r="AE16" s="212"/>
      <c r="AF16" s="212"/>
      <c r="AG16" s="212" t="s">
        <v>182</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19"/>
      <c r="B17" s="220"/>
      <c r="C17" s="244"/>
      <c r="D17" s="240"/>
      <c r="E17" s="240"/>
      <c r="F17" s="240"/>
      <c r="G17" s="240"/>
      <c r="H17" s="222"/>
      <c r="I17" s="222"/>
      <c r="J17" s="222"/>
      <c r="K17" s="222"/>
      <c r="L17" s="222"/>
      <c r="M17" s="222"/>
      <c r="N17" s="222"/>
      <c r="O17" s="222"/>
      <c r="P17" s="222"/>
      <c r="Q17" s="222"/>
      <c r="R17" s="222"/>
      <c r="S17" s="222"/>
      <c r="T17" s="222"/>
      <c r="U17" s="222"/>
      <c r="V17" s="222"/>
      <c r="W17" s="222"/>
      <c r="X17" s="222"/>
      <c r="Y17" s="212"/>
      <c r="Z17" s="212"/>
      <c r="AA17" s="212"/>
      <c r="AB17" s="212"/>
      <c r="AC17" s="212"/>
      <c r="AD17" s="212"/>
      <c r="AE17" s="212"/>
      <c r="AF17" s="212"/>
      <c r="AG17" s="212" t="s">
        <v>175</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31">
        <v>5</v>
      </c>
      <c r="B18" s="232" t="s">
        <v>183</v>
      </c>
      <c r="C18" s="243" t="s">
        <v>184</v>
      </c>
      <c r="D18" s="233" t="s">
        <v>171</v>
      </c>
      <c r="E18" s="234">
        <v>1</v>
      </c>
      <c r="F18" s="235"/>
      <c r="G18" s="236">
        <f>ROUND(E18*F18,2)</f>
        <v>0</v>
      </c>
      <c r="H18" s="235"/>
      <c r="I18" s="236">
        <f>ROUND(E18*H18,2)</f>
        <v>0</v>
      </c>
      <c r="J18" s="235"/>
      <c r="K18" s="236">
        <f>ROUND(E18*J18,2)</f>
        <v>0</v>
      </c>
      <c r="L18" s="236">
        <v>21</v>
      </c>
      <c r="M18" s="236">
        <f>G18*(1+L18/100)</f>
        <v>0</v>
      </c>
      <c r="N18" s="236">
        <v>0</v>
      </c>
      <c r="O18" s="236">
        <f>ROUND(E18*N18,2)</f>
        <v>0</v>
      </c>
      <c r="P18" s="236">
        <v>0</v>
      </c>
      <c r="Q18" s="236">
        <f>ROUND(E18*P18,2)</f>
        <v>0</v>
      </c>
      <c r="R18" s="236"/>
      <c r="S18" s="236" t="s">
        <v>172</v>
      </c>
      <c r="T18" s="237" t="s">
        <v>173</v>
      </c>
      <c r="U18" s="222">
        <v>0</v>
      </c>
      <c r="V18" s="222">
        <f>ROUND(E18*U18,2)</f>
        <v>0</v>
      </c>
      <c r="W18" s="222"/>
      <c r="X18" s="222" t="s">
        <v>61</v>
      </c>
      <c r="Y18" s="212"/>
      <c r="Z18" s="212"/>
      <c r="AA18" s="212"/>
      <c r="AB18" s="212"/>
      <c r="AC18" s="212"/>
      <c r="AD18" s="212"/>
      <c r="AE18" s="212"/>
      <c r="AF18" s="212"/>
      <c r="AG18" s="212" t="s">
        <v>182</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19"/>
      <c r="B19" s="220"/>
      <c r="C19" s="244"/>
      <c r="D19" s="240"/>
      <c r="E19" s="240"/>
      <c r="F19" s="240"/>
      <c r="G19" s="240"/>
      <c r="H19" s="222"/>
      <c r="I19" s="222"/>
      <c r="J19" s="222"/>
      <c r="K19" s="222"/>
      <c r="L19" s="222"/>
      <c r="M19" s="222"/>
      <c r="N19" s="222"/>
      <c r="O19" s="222"/>
      <c r="P19" s="222"/>
      <c r="Q19" s="222"/>
      <c r="R19" s="222"/>
      <c r="S19" s="222"/>
      <c r="T19" s="222"/>
      <c r="U19" s="222"/>
      <c r="V19" s="222"/>
      <c r="W19" s="222"/>
      <c r="X19" s="222"/>
      <c r="Y19" s="212"/>
      <c r="Z19" s="212"/>
      <c r="AA19" s="212"/>
      <c r="AB19" s="212"/>
      <c r="AC19" s="212"/>
      <c r="AD19" s="212"/>
      <c r="AE19" s="212"/>
      <c r="AF19" s="212"/>
      <c r="AG19" s="212" t="s">
        <v>175</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x14ac:dyDescent="0.2">
      <c r="A20" s="3"/>
      <c r="B20" s="4"/>
      <c r="C20" s="245"/>
      <c r="D20" s="6"/>
      <c r="E20" s="3"/>
      <c r="F20" s="3"/>
      <c r="G20" s="3"/>
      <c r="H20" s="3"/>
      <c r="I20" s="3"/>
      <c r="J20" s="3"/>
      <c r="K20" s="3"/>
      <c r="L20" s="3"/>
      <c r="M20" s="3"/>
      <c r="N20" s="3"/>
      <c r="O20" s="3"/>
      <c r="P20" s="3"/>
      <c r="Q20" s="3"/>
      <c r="R20" s="3"/>
      <c r="S20" s="3"/>
      <c r="T20" s="3"/>
      <c r="U20" s="3"/>
      <c r="V20" s="3"/>
      <c r="W20" s="3"/>
      <c r="X20" s="3"/>
      <c r="AE20">
        <v>15</v>
      </c>
      <c r="AF20">
        <v>21</v>
      </c>
      <c r="AG20" t="s">
        <v>154</v>
      </c>
    </row>
    <row r="21" spans="1:60" x14ac:dyDescent="0.2">
      <c r="A21" s="215"/>
      <c r="B21" s="216" t="s">
        <v>29</v>
      </c>
      <c r="C21" s="246"/>
      <c r="D21" s="217"/>
      <c r="E21" s="218"/>
      <c r="F21" s="218"/>
      <c r="G21" s="241">
        <f>G8+G15</f>
        <v>0</v>
      </c>
      <c r="H21" s="3"/>
      <c r="I21" s="3"/>
      <c r="J21" s="3"/>
      <c r="K21" s="3"/>
      <c r="L21" s="3"/>
      <c r="M21" s="3"/>
      <c r="N21" s="3"/>
      <c r="O21" s="3"/>
      <c r="P21" s="3"/>
      <c r="Q21" s="3"/>
      <c r="R21" s="3"/>
      <c r="S21" s="3"/>
      <c r="T21" s="3"/>
      <c r="U21" s="3"/>
      <c r="V21" s="3"/>
      <c r="W21" s="3"/>
      <c r="X21" s="3"/>
      <c r="AE21">
        <f>SUMIF(L7:L19,AE20,G7:G19)</f>
        <v>0</v>
      </c>
      <c r="AF21">
        <f>SUMIF(L7:L19,AF20,G7:G19)</f>
        <v>0</v>
      </c>
      <c r="AG21" t="s">
        <v>185</v>
      </c>
    </row>
    <row r="22" spans="1:60" x14ac:dyDescent="0.2">
      <c r="C22" s="247"/>
      <c r="D22" s="10"/>
      <c r="AG22" t="s">
        <v>186</v>
      </c>
    </row>
    <row r="23" spans="1:60" x14ac:dyDescent="0.2">
      <c r="D23" s="10"/>
    </row>
    <row r="24" spans="1:60" x14ac:dyDescent="0.2">
      <c r="D24" s="10"/>
    </row>
    <row r="25" spans="1:60" x14ac:dyDescent="0.2">
      <c r="D25" s="10"/>
    </row>
    <row r="26" spans="1:60" x14ac:dyDescent="0.2">
      <c r="D26" s="10"/>
    </row>
    <row r="27" spans="1:60" x14ac:dyDescent="0.2">
      <c r="D27" s="10"/>
    </row>
    <row r="28" spans="1:60" x14ac:dyDescent="0.2">
      <c r="D28" s="10"/>
    </row>
    <row r="29" spans="1:60" x14ac:dyDescent="0.2">
      <c r="D29" s="10"/>
    </row>
    <row r="30" spans="1:60" x14ac:dyDescent="0.2">
      <c r="D30" s="10"/>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BR4l3zkxZZA6rHVNWug6b/lL2GRWfmOcvtjp9KjcZ0Z9S+4cbcUW+5WFmvRdIfZT5891TJXGqtRi4RfonrWgBg==" saltValue="mMuM3PgPn8zsWEWUQx2MDg==" spinCount="100000" sheet="1"/>
  <mergeCells count="9">
    <mergeCell ref="C14:G14"/>
    <mergeCell ref="C17:G17"/>
    <mergeCell ref="C19:G19"/>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197" t="s">
        <v>187</v>
      </c>
      <c r="B1" s="197"/>
      <c r="C1" s="197"/>
      <c r="D1" s="197"/>
      <c r="E1" s="197"/>
      <c r="F1" s="197"/>
      <c r="G1" s="197"/>
      <c r="AG1" t="s">
        <v>140</v>
      </c>
    </row>
    <row r="2" spans="1:60" ht="24.95" customHeight="1" x14ac:dyDescent="0.2">
      <c r="A2" s="198" t="s">
        <v>7</v>
      </c>
      <c r="B2" s="48" t="s">
        <v>43</v>
      </c>
      <c r="C2" s="201" t="s">
        <v>44</v>
      </c>
      <c r="D2" s="199"/>
      <c r="E2" s="199"/>
      <c r="F2" s="199"/>
      <c r="G2" s="200"/>
      <c r="AG2" t="s">
        <v>141</v>
      </c>
    </row>
    <row r="3" spans="1:60" ht="24.95" customHeight="1" x14ac:dyDescent="0.2">
      <c r="A3" s="198" t="s">
        <v>8</v>
      </c>
      <c r="B3" s="48" t="s">
        <v>63</v>
      </c>
      <c r="C3" s="201" t="s">
        <v>64</v>
      </c>
      <c r="D3" s="199"/>
      <c r="E3" s="199"/>
      <c r="F3" s="199"/>
      <c r="G3" s="200"/>
      <c r="AC3" s="177" t="s">
        <v>141</v>
      </c>
      <c r="AG3" t="s">
        <v>144</v>
      </c>
    </row>
    <row r="4" spans="1:60" ht="24.95" customHeight="1" x14ac:dyDescent="0.2">
      <c r="A4" s="202" t="s">
        <v>9</v>
      </c>
      <c r="B4" s="203" t="s">
        <v>65</v>
      </c>
      <c r="C4" s="204" t="s">
        <v>66</v>
      </c>
      <c r="D4" s="205"/>
      <c r="E4" s="205"/>
      <c r="F4" s="205"/>
      <c r="G4" s="206"/>
      <c r="AG4" t="s">
        <v>145</v>
      </c>
    </row>
    <row r="5" spans="1:60" x14ac:dyDescent="0.2">
      <c r="D5" s="10"/>
    </row>
    <row r="6" spans="1:60" ht="38.25" x14ac:dyDescent="0.2">
      <c r="A6" s="208" t="s">
        <v>146</v>
      </c>
      <c r="B6" s="210" t="s">
        <v>147</v>
      </c>
      <c r="C6" s="210" t="s">
        <v>148</v>
      </c>
      <c r="D6" s="209" t="s">
        <v>149</v>
      </c>
      <c r="E6" s="208" t="s">
        <v>150</v>
      </c>
      <c r="F6" s="207" t="s">
        <v>151</v>
      </c>
      <c r="G6" s="208" t="s">
        <v>29</v>
      </c>
      <c r="H6" s="211" t="s">
        <v>30</v>
      </c>
      <c r="I6" s="211" t="s">
        <v>152</v>
      </c>
      <c r="J6" s="211" t="s">
        <v>31</v>
      </c>
      <c r="K6" s="211" t="s">
        <v>153</v>
      </c>
      <c r="L6" s="211" t="s">
        <v>154</v>
      </c>
      <c r="M6" s="211" t="s">
        <v>155</v>
      </c>
      <c r="N6" s="211" t="s">
        <v>156</v>
      </c>
      <c r="O6" s="211" t="s">
        <v>157</v>
      </c>
      <c r="P6" s="211" t="s">
        <v>158</v>
      </c>
      <c r="Q6" s="211" t="s">
        <v>159</v>
      </c>
      <c r="R6" s="211" t="s">
        <v>160</v>
      </c>
      <c r="S6" s="211" t="s">
        <v>161</v>
      </c>
      <c r="T6" s="211" t="s">
        <v>162</v>
      </c>
      <c r="U6" s="211" t="s">
        <v>163</v>
      </c>
      <c r="V6" s="211" t="s">
        <v>164</v>
      </c>
      <c r="W6" s="211" t="s">
        <v>165</v>
      </c>
      <c r="X6" s="211" t="s">
        <v>166</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25" t="s">
        <v>167</v>
      </c>
      <c r="B8" s="226" t="s">
        <v>118</v>
      </c>
      <c r="C8" s="242" t="s">
        <v>119</v>
      </c>
      <c r="D8" s="227"/>
      <c r="E8" s="228"/>
      <c r="F8" s="229"/>
      <c r="G8" s="229">
        <f>SUMIF(AG9:AG10,"&lt;&gt;NOR",G9:G10)</f>
        <v>0</v>
      </c>
      <c r="H8" s="229"/>
      <c r="I8" s="229">
        <f>SUM(I9:I10)</f>
        <v>0</v>
      </c>
      <c r="J8" s="229"/>
      <c r="K8" s="229">
        <f>SUM(K9:K10)</f>
        <v>0</v>
      </c>
      <c r="L8" s="229"/>
      <c r="M8" s="229">
        <f>SUM(M9:M10)</f>
        <v>0</v>
      </c>
      <c r="N8" s="229"/>
      <c r="O8" s="229">
        <f>SUM(O9:O10)</f>
        <v>0.25</v>
      </c>
      <c r="P8" s="229"/>
      <c r="Q8" s="229">
        <f>SUM(Q9:Q10)</f>
        <v>0</v>
      </c>
      <c r="R8" s="229"/>
      <c r="S8" s="229"/>
      <c r="T8" s="230"/>
      <c r="U8" s="224"/>
      <c r="V8" s="224">
        <f>SUM(V9:V10)</f>
        <v>3.91</v>
      </c>
      <c r="W8" s="224"/>
      <c r="X8" s="224"/>
      <c r="AG8" t="s">
        <v>168</v>
      </c>
    </row>
    <row r="9" spans="1:60" outlineLevel="1" x14ac:dyDescent="0.2">
      <c r="A9" s="231">
        <v>1</v>
      </c>
      <c r="B9" s="232" t="s">
        <v>188</v>
      </c>
      <c r="C9" s="243" t="s">
        <v>189</v>
      </c>
      <c r="D9" s="233" t="s">
        <v>190</v>
      </c>
      <c r="E9" s="234">
        <v>5.2687999999999997</v>
      </c>
      <c r="F9" s="235"/>
      <c r="G9" s="236">
        <f>ROUND(E9*F9,2)</f>
        <v>0</v>
      </c>
      <c r="H9" s="235"/>
      <c r="I9" s="236">
        <f>ROUND(E9*H9,2)</f>
        <v>0</v>
      </c>
      <c r="J9" s="235"/>
      <c r="K9" s="236">
        <f>ROUND(E9*J9,2)</f>
        <v>0</v>
      </c>
      <c r="L9" s="236">
        <v>21</v>
      </c>
      <c r="M9" s="236">
        <f>G9*(1+L9/100)</f>
        <v>0</v>
      </c>
      <c r="N9" s="236">
        <v>4.8169999999999998E-2</v>
      </c>
      <c r="O9" s="236">
        <f>ROUND(E9*N9,2)</f>
        <v>0.25</v>
      </c>
      <c r="P9" s="236">
        <v>0</v>
      </c>
      <c r="Q9" s="236">
        <f>ROUND(E9*P9,2)</f>
        <v>0</v>
      </c>
      <c r="R9" s="236" t="s">
        <v>191</v>
      </c>
      <c r="S9" s="236" t="s">
        <v>172</v>
      </c>
      <c r="T9" s="237" t="s">
        <v>192</v>
      </c>
      <c r="U9" s="222">
        <v>0.74299999999999999</v>
      </c>
      <c r="V9" s="222">
        <f>ROUND(E9*U9,2)</f>
        <v>3.91</v>
      </c>
      <c r="W9" s="222"/>
      <c r="X9" s="222" t="s">
        <v>193</v>
      </c>
      <c r="Y9" s="212"/>
      <c r="Z9" s="212"/>
      <c r="AA9" s="212"/>
      <c r="AB9" s="212"/>
      <c r="AC9" s="212"/>
      <c r="AD9" s="212"/>
      <c r="AE9" s="212"/>
      <c r="AF9" s="212"/>
      <c r="AG9" s="212" t="s">
        <v>194</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19"/>
      <c r="B10" s="220"/>
      <c r="C10" s="244"/>
      <c r="D10" s="240"/>
      <c r="E10" s="240"/>
      <c r="F10" s="240"/>
      <c r="G10" s="240"/>
      <c r="H10" s="222"/>
      <c r="I10" s="222"/>
      <c r="J10" s="222"/>
      <c r="K10" s="222"/>
      <c r="L10" s="222"/>
      <c r="M10" s="222"/>
      <c r="N10" s="222"/>
      <c r="O10" s="222"/>
      <c r="P10" s="222"/>
      <c r="Q10" s="222"/>
      <c r="R10" s="222"/>
      <c r="S10" s="222"/>
      <c r="T10" s="222"/>
      <c r="U10" s="222"/>
      <c r="V10" s="222"/>
      <c r="W10" s="222"/>
      <c r="X10" s="222"/>
      <c r="Y10" s="212"/>
      <c r="Z10" s="212"/>
      <c r="AA10" s="212"/>
      <c r="AB10" s="212"/>
      <c r="AC10" s="212"/>
      <c r="AD10" s="212"/>
      <c r="AE10" s="212"/>
      <c r="AF10" s="212"/>
      <c r="AG10" s="212" t="s">
        <v>175</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x14ac:dyDescent="0.2">
      <c r="A11" s="225" t="s">
        <v>167</v>
      </c>
      <c r="B11" s="226" t="s">
        <v>120</v>
      </c>
      <c r="C11" s="242" t="s">
        <v>121</v>
      </c>
      <c r="D11" s="227"/>
      <c r="E11" s="228"/>
      <c r="F11" s="229"/>
      <c r="G11" s="229">
        <f>SUMIF(AG12:AG26,"&lt;&gt;NOR",G12:G26)</f>
        <v>0</v>
      </c>
      <c r="H11" s="229"/>
      <c r="I11" s="229">
        <f>SUM(I12:I26)</f>
        <v>0</v>
      </c>
      <c r="J11" s="229"/>
      <c r="K11" s="229">
        <f>SUM(K12:K26)</f>
        <v>0</v>
      </c>
      <c r="L11" s="229"/>
      <c r="M11" s="229">
        <f>SUM(M12:M26)</f>
        <v>0</v>
      </c>
      <c r="N11" s="229"/>
      <c r="O11" s="229">
        <f>SUM(O12:O26)</f>
        <v>11.57</v>
      </c>
      <c r="P11" s="229"/>
      <c r="Q11" s="229">
        <f>SUM(Q12:Q26)</f>
        <v>0</v>
      </c>
      <c r="R11" s="229"/>
      <c r="S11" s="229"/>
      <c r="T11" s="230"/>
      <c r="U11" s="224"/>
      <c r="V11" s="224">
        <f>SUM(V12:V26)</f>
        <v>90.97</v>
      </c>
      <c r="W11" s="224"/>
      <c r="X11" s="224"/>
      <c r="AG11" t="s">
        <v>168</v>
      </c>
    </row>
    <row r="12" spans="1:60" outlineLevel="1" x14ac:dyDescent="0.2">
      <c r="A12" s="231">
        <v>2</v>
      </c>
      <c r="B12" s="232" t="s">
        <v>195</v>
      </c>
      <c r="C12" s="243" t="s">
        <v>196</v>
      </c>
      <c r="D12" s="233" t="s">
        <v>190</v>
      </c>
      <c r="E12" s="234">
        <v>137.83750000000001</v>
      </c>
      <c r="F12" s="235"/>
      <c r="G12" s="236">
        <f>ROUND(E12*F12,2)</f>
        <v>0</v>
      </c>
      <c r="H12" s="235"/>
      <c r="I12" s="236">
        <f>ROUND(E12*H12,2)</f>
        <v>0</v>
      </c>
      <c r="J12" s="235"/>
      <c r="K12" s="236">
        <f>ROUND(E12*J12,2)</f>
        <v>0</v>
      </c>
      <c r="L12" s="236">
        <v>21</v>
      </c>
      <c r="M12" s="236">
        <f>G12*(1+L12/100)</f>
        <v>0</v>
      </c>
      <c r="N12" s="236">
        <v>7.9799999999999996E-2</v>
      </c>
      <c r="O12" s="236">
        <f>ROUND(E12*N12,2)</f>
        <v>11</v>
      </c>
      <c r="P12" s="236">
        <v>0</v>
      </c>
      <c r="Q12" s="236">
        <f>ROUND(E12*P12,2)</f>
        <v>0</v>
      </c>
      <c r="R12" s="236" t="s">
        <v>197</v>
      </c>
      <c r="S12" s="236" t="s">
        <v>172</v>
      </c>
      <c r="T12" s="237" t="s">
        <v>192</v>
      </c>
      <c r="U12" s="222">
        <v>0.62</v>
      </c>
      <c r="V12" s="222">
        <f>ROUND(E12*U12,2)</f>
        <v>85.46</v>
      </c>
      <c r="W12" s="222"/>
      <c r="X12" s="222" t="s">
        <v>193</v>
      </c>
      <c r="Y12" s="212"/>
      <c r="Z12" s="212"/>
      <c r="AA12" s="212"/>
      <c r="AB12" s="212"/>
      <c r="AC12" s="212"/>
      <c r="AD12" s="212"/>
      <c r="AE12" s="212"/>
      <c r="AF12" s="212"/>
      <c r="AG12" s="212" t="s">
        <v>194</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1" x14ac:dyDescent="0.2">
      <c r="A13" s="219"/>
      <c r="B13" s="220"/>
      <c r="C13" s="254" t="s">
        <v>198</v>
      </c>
      <c r="D13" s="252"/>
      <c r="E13" s="252"/>
      <c r="F13" s="252"/>
      <c r="G13" s="252"/>
      <c r="H13" s="222"/>
      <c r="I13" s="222"/>
      <c r="J13" s="222"/>
      <c r="K13" s="222"/>
      <c r="L13" s="222"/>
      <c r="M13" s="222"/>
      <c r="N13" s="222"/>
      <c r="O13" s="222"/>
      <c r="P13" s="222"/>
      <c r="Q13" s="222"/>
      <c r="R13" s="222"/>
      <c r="S13" s="222"/>
      <c r="T13" s="222"/>
      <c r="U13" s="222"/>
      <c r="V13" s="222"/>
      <c r="W13" s="222"/>
      <c r="X13" s="222"/>
      <c r="Y13" s="212"/>
      <c r="Z13" s="212"/>
      <c r="AA13" s="212"/>
      <c r="AB13" s="212"/>
      <c r="AC13" s="212"/>
      <c r="AD13" s="212"/>
      <c r="AE13" s="212"/>
      <c r="AF13" s="212"/>
      <c r="AG13" s="212" t="s">
        <v>199</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1" x14ac:dyDescent="0.2">
      <c r="A14" s="219"/>
      <c r="B14" s="220"/>
      <c r="C14" s="255" t="s">
        <v>200</v>
      </c>
      <c r="D14" s="248"/>
      <c r="E14" s="249"/>
      <c r="F14" s="222"/>
      <c r="G14" s="222"/>
      <c r="H14" s="222"/>
      <c r="I14" s="222"/>
      <c r="J14" s="222"/>
      <c r="K14" s="222"/>
      <c r="L14" s="222"/>
      <c r="M14" s="222"/>
      <c r="N14" s="222"/>
      <c r="O14" s="222"/>
      <c r="P14" s="222"/>
      <c r="Q14" s="222"/>
      <c r="R14" s="222"/>
      <c r="S14" s="222"/>
      <c r="T14" s="222"/>
      <c r="U14" s="222"/>
      <c r="V14" s="222"/>
      <c r="W14" s="222"/>
      <c r="X14" s="222"/>
      <c r="Y14" s="212"/>
      <c r="Z14" s="212"/>
      <c r="AA14" s="212"/>
      <c r="AB14" s="212"/>
      <c r="AC14" s="212"/>
      <c r="AD14" s="212"/>
      <c r="AE14" s="212"/>
      <c r="AF14" s="212"/>
      <c r="AG14" s="212" t="s">
        <v>201</v>
      </c>
      <c r="AH14" s="212">
        <v>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
      <c r="A15" s="219"/>
      <c r="B15" s="220"/>
      <c r="C15" s="255" t="s">
        <v>202</v>
      </c>
      <c r="D15" s="248"/>
      <c r="E15" s="249">
        <v>134.5</v>
      </c>
      <c r="F15" s="222"/>
      <c r="G15" s="222"/>
      <c r="H15" s="222"/>
      <c r="I15" s="222"/>
      <c r="J15" s="222"/>
      <c r="K15" s="222"/>
      <c r="L15" s="222"/>
      <c r="M15" s="222"/>
      <c r="N15" s="222"/>
      <c r="O15" s="222"/>
      <c r="P15" s="222"/>
      <c r="Q15" s="222"/>
      <c r="R15" s="222"/>
      <c r="S15" s="222"/>
      <c r="T15" s="222"/>
      <c r="U15" s="222"/>
      <c r="V15" s="222"/>
      <c r="W15" s="222"/>
      <c r="X15" s="222"/>
      <c r="Y15" s="212"/>
      <c r="Z15" s="212"/>
      <c r="AA15" s="212"/>
      <c r="AB15" s="212"/>
      <c r="AC15" s="212"/>
      <c r="AD15" s="212"/>
      <c r="AE15" s="212"/>
      <c r="AF15" s="212"/>
      <c r="AG15" s="212" t="s">
        <v>201</v>
      </c>
      <c r="AH15" s="212">
        <v>0</v>
      </c>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1" x14ac:dyDescent="0.2">
      <c r="A16" s="219"/>
      <c r="B16" s="220"/>
      <c r="C16" s="256" t="s">
        <v>203</v>
      </c>
      <c r="D16" s="250"/>
      <c r="E16" s="251"/>
      <c r="F16" s="222"/>
      <c r="G16" s="222"/>
      <c r="H16" s="222"/>
      <c r="I16" s="222"/>
      <c r="J16" s="222"/>
      <c r="K16" s="222"/>
      <c r="L16" s="222"/>
      <c r="M16" s="222"/>
      <c r="N16" s="222"/>
      <c r="O16" s="222"/>
      <c r="P16" s="222"/>
      <c r="Q16" s="222"/>
      <c r="R16" s="222"/>
      <c r="S16" s="222"/>
      <c r="T16" s="222"/>
      <c r="U16" s="222"/>
      <c r="V16" s="222"/>
      <c r="W16" s="222"/>
      <c r="X16" s="222"/>
      <c r="Y16" s="212"/>
      <c r="Z16" s="212"/>
      <c r="AA16" s="212"/>
      <c r="AB16" s="212"/>
      <c r="AC16" s="212"/>
      <c r="AD16" s="212"/>
      <c r="AE16" s="212"/>
      <c r="AF16" s="212"/>
      <c r="AG16" s="212" t="s">
        <v>201</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19"/>
      <c r="B17" s="220"/>
      <c r="C17" s="257" t="s">
        <v>204</v>
      </c>
      <c r="D17" s="250"/>
      <c r="E17" s="251">
        <v>269</v>
      </c>
      <c r="F17" s="222"/>
      <c r="G17" s="222"/>
      <c r="H17" s="222"/>
      <c r="I17" s="222"/>
      <c r="J17" s="222"/>
      <c r="K17" s="222"/>
      <c r="L17" s="222"/>
      <c r="M17" s="222"/>
      <c r="N17" s="222"/>
      <c r="O17" s="222"/>
      <c r="P17" s="222"/>
      <c r="Q17" s="222"/>
      <c r="R17" s="222"/>
      <c r="S17" s="222"/>
      <c r="T17" s="222"/>
      <c r="U17" s="222"/>
      <c r="V17" s="222"/>
      <c r="W17" s="222"/>
      <c r="X17" s="222"/>
      <c r="Y17" s="212"/>
      <c r="Z17" s="212"/>
      <c r="AA17" s="212"/>
      <c r="AB17" s="212"/>
      <c r="AC17" s="212"/>
      <c r="AD17" s="212"/>
      <c r="AE17" s="212"/>
      <c r="AF17" s="212"/>
      <c r="AG17" s="212" t="s">
        <v>201</v>
      </c>
      <c r="AH17" s="212">
        <v>2</v>
      </c>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19"/>
      <c r="B18" s="220"/>
      <c r="C18" s="256" t="s">
        <v>205</v>
      </c>
      <c r="D18" s="250"/>
      <c r="E18" s="251"/>
      <c r="F18" s="222"/>
      <c r="G18" s="222"/>
      <c r="H18" s="222"/>
      <c r="I18" s="222"/>
      <c r="J18" s="222"/>
      <c r="K18" s="222"/>
      <c r="L18" s="222"/>
      <c r="M18" s="222"/>
      <c r="N18" s="222"/>
      <c r="O18" s="222"/>
      <c r="P18" s="222"/>
      <c r="Q18" s="222"/>
      <c r="R18" s="222"/>
      <c r="S18" s="222"/>
      <c r="T18" s="222"/>
      <c r="U18" s="222"/>
      <c r="V18" s="222"/>
      <c r="W18" s="222"/>
      <c r="X18" s="222"/>
      <c r="Y18" s="212"/>
      <c r="Z18" s="212"/>
      <c r="AA18" s="212"/>
      <c r="AB18" s="212"/>
      <c r="AC18" s="212"/>
      <c r="AD18" s="212"/>
      <c r="AE18" s="212"/>
      <c r="AF18" s="212"/>
      <c r="AG18" s="212" t="s">
        <v>201</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19"/>
      <c r="B19" s="220"/>
      <c r="C19" s="255" t="s">
        <v>206</v>
      </c>
      <c r="D19" s="248"/>
      <c r="E19" s="249">
        <v>3.3374999999999999</v>
      </c>
      <c r="F19" s="222"/>
      <c r="G19" s="222"/>
      <c r="H19" s="222"/>
      <c r="I19" s="222"/>
      <c r="J19" s="222"/>
      <c r="K19" s="222"/>
      <c r="L19" s="222"/>
      <c r="M19" s="222"/>
      <c r="N19" s="222"/>
      <c r="O19" s="222"/>
      <c r="P19" s="222"/>
      <c r="Q19" s="222"/>
      <c r="R19" s="222"/>
      <c r="S19" s="222"/>
      <c r="T19" s="222"/>
      <c r="U19" s="222"/>
      <c r="V19" s="222"/>
      <c r="W19" s="222"/>
      <c r="X19" s="222"/>
      <c r="Y19" s="212"/>
      <c r="Z19" s="212"/>
      <c r="AA19" s="212"/>
      <c r="AB19" s="212"/>
      <c r="AC19" s="212"/>
      <c r="AD19" s="212"/>
      <c r="AE19" s="212"/>
      <c r="AF19" s="212"/>
      <c r="AG19" s="212" t="s">
        <v>201</v>
      </c>
      <c r="AH19" s="212">
        <v>0</v>
      </c>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19"/>
      <c r="B20" s="220"/>
      <c r="C20" s="256" t="s">
        <v>203</v>
      </c>
      <c r="D20" s="250"/>
      <c r="E20" s="251"/>
      <c r="F20" s="222"/>
      <c r="G20" s="222"/>
      <c r="H20" s="222"/>
      <c r="I20" s="222"/>
      <c r="J20" s="222"/>
      <c r="K20" s="222"/>
      <c r="L20" s="222"/>
      <c r="M20" s="222"/>
      <c r="N20" s="222"/>
      <c r="O20" s="222"/>
      <c r="P20" s="222"/>
      <c r="Q20" s="222"/>
      <c r="R20" s="222"/>
      <c r="S20" s="222"/>
      <c r="T20" s="222"/>
      <c r="U20" s="222"/>
      <c r="V20" s="222"/>
      <c r="W20" s="222"/>
      <c r="X20" s="222"/>
      <c r="Y20" s="212"/>
      <c r="Z20" s="212"/>
      <c r="AA20" s="212"/>
      <c r="AB20" s="212"/>
      <c r="AC20" s="212"/>
      <c r="AD20" s="212"/>
      <c r="AE20" s="212"/>
      <c r="AF20" s="212"/>
      <c r="AG20" s="212" t="s">
        <v>201</v>
      </c>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1" x14ac:dyDescent="0.2">
      <c r="A21" s="219"/>
      <c r="B21" s="220"/>
      <c r="C21" s="257" t="s">
        <v>207</v>
      </c>
      <c r="D21" s="250"/>
      <c r="E21" s="251">
        <v>6.6749999999999998</v>
      </c>
      <c r="F21" s="222"/>
      <c r="G21" s="222"/>
      <c r="H21" s="222"/>
      <c r="I21" s="222"/>
      <c r="J21" s="222"/>
      <c r="K21" s="222"/>
      <c r="L21" s="222"/>
      <c r="M21" s="222"/>
      <c r="N21" s="222"/>
      <c r="O21" s="222"/>
      <c r="P21" s="222"/>
      <c r="Q21" s="222"/>
      <c r="R21" s="222"/>
      <c r="S21" s="222"/>
      <c r="T21" s="222"/>
      <c r="U21" s="222"/>
      <c r="V21" s="222"/>
      <c r="W21" s="222"/>
      <c r="X21" s="222"/>
      <c r="Y21" s="212"/>
      <c r="Z21" s="212"/>
      <c r="AA21" s="212"/>
      <c r="AB21" s="212"/>
      <c r="AC21" s="212"/>
      <c r="AD21" s="212"/>
      <c r="AE21" s="212"/>
      <c r="AF21" s="212"/>
      <c r="AG21" s="212" t="s">
        <v>201</v>
      </c>
      <c r="AH21" s="212">
        <v>2</v>
      </c>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
      <c r="A22" s="219"/>
      <c r="B22" s="220"/>
      <c r="C22" s="256" t="s">
        <v>205</v>
      </c>
      <c r="D22" s="250"/>
      <c r="E22" s="251"/>
      <c r="F22" s="222"/>
      <c r="G22" s="222"/>
      <c r="H22" s="222"/>
      <c r="I22" s="222"/>
      <c r="J22" s="222"/>
      <c r="K22" s="222"/>
      <c r="L22" s="222"/>
      <c r="M22" s="222"/>
      <c r="N22" s="222"/>
      <c r="O22" s="222"/>
      <c r="P22" s="222"/>
      <c r="Q22" s="222"/>
      <c r="R22" s="222"/>
      <c r="S22" s="222"/>
      <c r="T22" s="222"/>
      <c r="U22" s="222"/>
      <c r="V22" s="222"/>
      <c r="W22" s="222"/>
      <c r="X22" s="222"/>
      <c r="Y22" s="212"/>
      <c r="Z22" s="212"/>
      <c r="AA22" s="212"/>
      <c r="AB22" s="212"/>
      <c r="AC22" s="212"/>
      <c r="AD22" s="212"/>
      <c r="AE22" s="212"/>
      <c r="AF22" s="212"/>
      <c r="AG22" s="212" t="s">
        <v>201</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
      <c r="A23" s="219"/>
      <c r="B23" s="220"/>
      <c r="C23" s="258"/>
      <c r="D23" s="239"/>
      <c r="E23" s="239"/>
      <c r="F23" s="239"/>
      <c r="G23" s="239"/>
      <c r="H23" s="222"/>
      <c r="I23" s="222"/>
      <c r="J23" s="222"/>
      <c r="K23" s="222"/>
      <c r="L23" s="222"/>
      <c r="M23" s="222"/>
      <c r="N23" s="222"/>
      <c r="O23" s="222"/>
      <c r="P23" s="222"/>
      <c r="Q23" s="222"/>
      <c r="R23" s="222"/>
      <c r="S23" s="222"/>
      <c r="T23" s="222"/>
      <c r="U23" s="222"/>
      <c r="V23" s="222"/>
      <c r="W23" s="222"/>
      <c r="X23" s="222"/>
      <c r="Y23" s="212"/>
      <c r="Z23" s="212"/>
      <c r="AA23" s="212"/>
      <c r="AB23" s="212"/>
      <c r="AC23" s="212"/>
      <c r="AD23" s="212"/>
      <c r="AE23" s="212"/>
      <c r="AF23" s="212"/>
      <c r="AG23" s="212" t="s">
        <v>175</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1" x14ac:dyDescent="0.2">
      <c r="A24" s="231">
        <v>3</v>
      </c>
      <c r="B24" s="232" t="s">
        <v>208</v>
      </c>
      <c r="C24" s="243" t="s">
        <v>209</v>
      </c>
      <c r="D24" s="233" t="s">
        <v>190</v>
      </c>
      <c r="E24" s="234">
        <v>137.83750000000001</v>
      </c>
      <c r="F24" s="235"/>
      <c r="G24" s="236">
        <f>ROUND(E24*F24,2)</f>
        <v>0</v>
      </c>
      <c r="H24" s="235"/>
      <c r="I24" s="236">
        <f>ROUND(E24*H24,2)</f>
        <v>0</v>
      </c>
      <c r="J24" s="235"/>
      <c r="K24" s="236">
        <f>ROUND(E24*J24,2)</f>
        <v>0</v>
      </c>
      <c r="L24" s="236">
        <v>21</v>
      </c>
      <c r="M24" s="236">
        <f>G24*(1+L24/100)</f>
        <v>0</v>
      </c>
      <c r="N24" s="236">
        <v>4.1000000000000003E-3</v>
      </c>
      <c r="O24" s="236">
        <f>ROUND(E24*N24,2)</f>
        <v>0.56999999999999995</v>
      </c>
      <c r="P24" s="236">
        <v>0</v>
      </c>
      <c r="Q24" s="236">
        <f>ROUND(E24*P24,2)</f>
        <v>0</v>
      </c>
      <c r="R24" s="236" t="s">
        <v>197</v>
      </c>
      <c r="S24" s="236" t="s">
        <v>172</v>
      </c>
      <c r="T24" s="237" t="s">
        <v>192</v>
      </c>
      <c r="U24" s="222">
        <v>0.04</v>
      </c>
      <c r="V24" s="222">
        <f>ROUND(E24*U24,2)</f>
        <v>5.51</v>
      </c>
      <c r="W24" s="222"/>
      <c r="X24" s="222" t="s">
        <v>193</v>
      </c>
      <c r="Y24" s="212"/>
      <c r="Z24" s="212"/>
      <c r="AA24" s="212"/>
      <c r="AB24" s="212"/>
      <c r="AC24" s="212"/>
      <c r="AD24" s="212"/>
      <c r="AE24" s="212"/>
      <c r="AF24" s="212"/>
      <c r="AG24" s="212" t="s">
        <v>194</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
      <c r="A25" s="219"/>
      <c r="B25" s="220"/>
      <c r="C25" s="254" t="s">
        <v>210</v>
      </c>
      <c r="D25" s="252"/>
      <c r="E25" s="252"/>
      <c r="F25" s="252"/>
      <c r="G25" s="252"/>
      <c r="H25" s="222"/>
      <c r="I25" s="222"/>
      <c r="J25" s="222"/>
      <c r="K25" s="222"/>
      <c r="L25" s="222"/>
      <c r="M25" s="222"/>
      <c r="N25" s="222"/>
      <c r="O25" s="222"/>
      <c r="P25" s="222"/>
      <c r="Q25" s="222"/>
      <c r="R25" s="222"/>
      <c r="S25" s="222"/>
      <c r="T25" s="222"/>
      <c r="U25" s="222"/>
      <c r="V25" s="222"/>
      <c r="W25" s="222"/>
      <c r="X25" s="222"/>
      <c r="Y25" s="212"/>
      <c r="Z25" s="212"/>
      <c r="AA25" s="212"/>
      <c r="AB25" s="212"/>
      <c r="AC25" s="212"/>
      <c r="AD25" s="212"/>
      <c r="AE25" s="212"/>
      <c r="AF25" s="212"/>
      <c r="AG25" s="212" t="s">
        <v>199</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19"/>
      <c r="B26" s="220"/>
      <c r="C26" s="258"/>
      <c r="D26" s="239"/>
      <c r="E26" s="239"/>
      <c r="F26" s="239"/>
      <c r="G26" s="239"/>
      <c r="H26" s="222"/>
      <c r="I26" s="222"/>
      <c r="J26" s="222"/>
      <c r="K26" s="222"/>
      <c r="L26" s="222"/>
      <c r="M26" s="222"/>
      <c r="N26" s="222"/>
      <c r="O26" s="222"/>
      <c r="P26" s="222"/>
      <c r="Q26" s="222"/>
      <c r="R26" s="222"/>
      <c r="S26" s="222"/>
      <c r="T26" s="222"/>
      <c r="U26" s="222"/>
      <c r="V26" s="222"/>
      <c r="W26" s="222"/>
      <c r="X26" s="222"/>
      <c r="Y26" s="212"/>
      <c r="Z26" s="212"/>
      <c r="AA26" s="212"/>
      <c r="AB26" s="212"/>
      <c r="AC26" s="212"/>
      <c r="AD26" s="212"/>
      <c r="AE26" s="212"/>
      <c r="AF26" s="212"/>
      <c r="AG26" s="212" t="s">
        <v>175</v>
      </c>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x14ac:dyDescent="0.2">
      <c r="A27" s="225" t="s">
        <v>167</v>
      </c>
      <c r="B27" s="226" t="s">
        <v>122</v>
      </c>
      <c r="C27" s="242" t="s">
        <v>123</v>
      </c>
      <c r="D27" s="227"/>
      <c r="E27" s="228"/>
      <c r="F27" s="229"/>
      <c r="G27" s="229">
        <f>SUMIF(AG28:AG42,"&lt;&gt;NOR",G28:G42)</f>
        <v>0</v>
      </c>
      <c r="H27" s="229"/>
      <c r="I27" s="229">
        <f>SUM(I28:I42)</f>
        <v>0</v>
      </c>
      <c r="J27" s="229"/>
      <c r="K27" s="229">
        <f>SUM(K28:K42)</f>
        <v>0</v>
      </c>
      <c r="L27" s="229"/>
      <c r="M27" s="229">
        <f>SUM(M28:M42)</f>
        <v>0</v>
      </c>
      <c r="N27" s="229"/>
      <c r="O27" s="229">
        <f>SUM(O28:O42)</f>
        <v>0</v>
      </c>
      <c r="P27" s="229"/>
      <c r="Q27" s="229">
        <f>SUM(Q28:Q42)</f>
        <v>9.48</v>
      </c>
      <c r="R27" s="229"/>
      <c r="S27" s="229"/>
      <c r="T27" s="230"/>
      <c r="U27" s="224"/>
      <c r="V27" s="224">
        <f>SUM(V28:V42)</f>
        <v>31.04</v>
      </c>
      <c r="W27" s="224"/>
      <c r="X27" s="224"/>
      <c r="AG27" t="s">
        <v>168</v>
      </c>
    </row>
    <row r="28" spans="1:60" ht="22.5" outlineLevel="1" x14ac:dyDescent="0.2">
      <c r="A28" s="231">
        <v>4</v>
      </c>
      <c r="B28" s="232" t="s">
        <v>211</v>
      </c>
      <c r="C28" s="243" t="s">
        <v>212</v>
      </c>
      <c r="D28" s="233" t="s">
        <v>213</v>
      </c>
      <c r="E28" s="234">
        <v>4.1684999999999999</v>
      </c>
      <c r="F28" s="235"/>
      <c r="G28" s="236">
        <f>ROUND(E28*F28,2)</f>
        <v>0</v>
      </c>
      <c r="H28" s="235"/>
      <c r="I28" s="236">
        <f>ROUND(E28*H28,2)</f>
        <v>0</v>
      </c>
      <c r="J28" s="235"/>
      <c r="K28" s="236">
        <f>ROUND(E28*J28,2)</f>
        <v>0</v>
      </c>
      <c r="L28" s="236">
        <v>21</v>
      </c>
      <c r="M28" s="236">
        <f>G28*(1+L28/100)</f>
        <v>0</v>
      </c>
      <c r="N28" s="236">
        <v>0</v>
      </c>
      <c r="O28" s="236">
        <f>ROUND(E28*N28,2)</f>
        <v>0</v>
      </c>
      <c r="P28" s="236">
        <v>2.2000000000000002</v>
      </c>
      <c r="Q28" s="236">
        <f>ROUND(E28*P28,2)</f>
        <v>9.17</v>
      </c>
      <c r="R28" s="236" t="s">
        <v>214</v>
      </c>
      <c r="S28" s="236" t="s">
        <v>172</v>
      </c>
      <c r="T28" s="237" t="s">
        <v>192</v>
      </c>
      <c r="U28" s="222">
        <v>7.1950000000000003</v>
      </c>
      <c r="V28" s="222">
        <f>ROUND(E28*U28,2)</f>
        <v>29.99</v>
      </c>
      <c r="W28" s="222"/>
      <c r="X28" s="222" t="s">
        <v>193</v>
      </c>
      <c r="Y28" s="212"/>
      <c r="Z28" s="212"/>
      <c r="AA28" s="212"/>
      <c r="AB28" s="212"/>
      <c r="AC28" s="212"/>
      <c r="AD28" s="212"/>
      <c r="AE28" s="212"/>
      <c r="AF28" s="212"/>
      <c r="AG28" s="212" t="s">
        <v>194</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1" x14ac:dyDescent="0.2">
      <c r="A29" s="219"/>
      <c r="B29" s="220"/>
      <c r="C29" s="255" t="s">
        <v>200</v>
      </c>
      <c r="D29" s="248"/>
      <c r="E29" s="249"/>
      <c r="F29" s="222"/>
      <c r="G29" s="222"/>
      <c r="H29" s="222"/>
      <c r="I29" s="222"/>
      <c r="J29" s="222"/>
      <c r="K29" s="222"/>
      <c r="L29" s="222"/>
      <c r="M29" s="222"/>
      <c r="N29" s="222"/>
      <c r="O29" s="222"/>
      <c r="P29" s="222"/>
      <c r="Q29" s="222"/>
      <c r="R29" s="222"/>
      <c r="S29" s="222"/>
      <c r="T29" s="222"/>
      <c r="U29" s="222"/>
      <c r="V29" s="222"/>
      <c r="W29" s="222"/>
      <c r="X29" s="222"/>
      <c r="Y29" s="212"/>
      <c r="Z29" s="212"/>
      <c r="AA29" s="212"/>
      <c r="AB29" s="212"/>
      <c r="AC29" s="212"/>
      <c r="AD29" s="212"/>
      <c r="AE29" s="212"/>
      <c r="AF29" s="212"/>
      <c r="AG29" s="212" t="s">
        <v>201</v>
      </c>
      <c r="AH29" s="212">
        <v>0</v>
      </c>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19"/>
      <c r="B30" s="220"/>
      <c r="C30" s="255" t="s">
        <v>215</v>
      </c>
      <c r="D30" s="248"/>
      <c r="E30" s="249">
        <v>4.0350000000000001</v>
      </c>
      <c r="F30" s="222"/>
      <c r="G30" s="222"/>
      <c r="H30" s="222"/>
      <c r="I30" s="222"/>
      <c r="J30" s="222"/>
      <c r="K30" s="222"/>
      <c r="L30" s="222"/>
      <c r="M30" s="222"/>
      <c r="N30" s="222"/>
      <c r="O30" s="222"/>
      <c r="P30" s="222"/>
      <c r="Q30" s="222"/>
      <c r="R30" s="222"/>
      <c r="S30" s="222"/>
      <c r="T30" s="222"/>
      <c r="U30" s="222"/>
      <c r="V30" s="222"/>
      <c r="W30" s="222"/>
      <c r="X30" s="222"/>
      <c r="Y30" s="212"/>
      <c r="Z30" s="212"/>
      <c r="AA30" s="212"/>
      <c r="AB30" s="212"/>
      <c r="AC30" s="212"/>
      <c r="AD30" s="212"/>
      <c r="AE30" s="212"/>
      <c r="AF30" s="212"/>
      <c r="AG30" s="212" t="s">
        <v>201</v>
      </c>
      <c r="AH30" s="212">
        <v>0</v>
      </c>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19"/>
      <c r="B31" s="220"/>
      <c r="C31" s="256" t="s">
        <v>203</v>
      </c>
      <c r="D31" s="250"/>
      <c r="E31" s="251"/>
      <c r="F31" s="222"/>
      <c r="G31" s="222"/>
      <c r="H31" s="222"/>
      <c r="I31" s="222"/>
      <c r="J31" s="222"/>
      <c r="K31" s="222"/>
      <c r="L31" s="222"/>
      <c r="M31" s="222"/>
      <c r="N31" s="222"/>
      <c r="O31" s="222"/>
      <c r="P31" s="222"/>
      <c r="Q31" s="222"/>
      <c r="R31" s="222"/>
      <c r="S31" s="222"/>
      <c r="T31" s="222"/>
      <c r="U31" s="222"/>
      <c r="V31" s="222"/>
      <c r="W31" s="222"/>
      <c r="X31" s="222"/>
      <c r="Y31" s="212"/>
      <c r="Z31" s="212"/>
      <c r="AA31" s="212"/>
      <c r="AB31" s="212"/>
      <c r="AC31" s="212"/>
      <c r="AD31" s="212"/>
      <c r="AE31" s="212"/>
      <c r="AF31" s="212"/>
      <c r="AG31" s="212" t="s">
        <v>201</v>
      </c>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
      <c r="A32" s="219"/>
      <c r="B32" s="220"/>
      <c r="C32" s="257" t="s">
        <v>204</v>
      </c>
      <c r="D32" s="250"/>
      <c r="E32" s="251">
        <v>269</v>
      </c>
      <c r="F32" s="222"/>
      <c r="G32" s="222"/>
      <c r="H32" s="222"/>
      <c r="I32" s="222"/>
      <c r="J32" s="222"/>
      <c r="K32" s="222"/>
      <c r="L32" s="222"/>
      <c r="M32" s="222"/>
      <c r="N32" s="222"/>
      <c r="O32" s="222"/>
      <c r="P32" s="222"/>
      <c r="Q32" s="222"/>
      <c r="R32" s="222"/>
      <c r="S32" s="222"/>
      <c r="T32" s="222"/>
      <c r="U32" s="222"/>
      <c r="V32" s="222"/>
      <c r="W32" s="222"/>
      <c r="X32" s="222"/>
      <c r="Y32" s="212"/>
      <c r="Z32" s="212"/>
      <c r="AA32" s="212"/>
      <c r="AB32" s="212"/>
      <c r="AC32" s="212"/>
      <c r="AD32" s="212"/>
      <c r="AE32" s="212"/>
      <c r="AF32" s="212"/>
      <c r="AG32" s="212" t="s">
        <v>201</v>
      </c>
      <c r="AH32" s="212">
        <v>2</v>
      </c>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1" x14ac:dyDescent="0.2">
      <c r="A33" s="219"/>
      <c r="B33" s="220"/>
      <c r="C33" s="256" t="s">
        <v>205</v>
      </c>
      <c r="D33" s="250"/>
      <c r="E33" s="251"/>
      <c r="F33" s="222"/>
      <c r="G33" s="222"/>
      <c r="H33" s="222"/>
      <c r="I33" s="222"/>
      <c r="J33" s="222"/>
      <c r="K33" s="222"/>
      <c r="L33" s="222"/>
      <c r="M33" s="222"/>
      <c r="N33" s="222"/>
      <c r="O33" s="222"/>
      <c r="P33" s="222"/>
      <c r="Q33" s="222"/>
      <c r="R33" s="222"/>
      <c r="S33" s="222"/>
      <c r="T33" s="222"/>
      <c r="U33" s="222"/>
      <c r="V33" s="222"/>
      <c r="W33" s="222"/>
      <c r="X33" s="222"/>
      <c r="Y33" s="212"/>
      <c r="Z33" s="212"/>
      <c r="AA33" s="212"/>
      <c r="AB33" s="212"/>
      <c r="AC33" s="212"/>
      <c r="AD33" s="212"/>
      <c r="AE33" s="212"/>
      <c r="AF33" s="212"/>
      <c r="AG33" s="212" t="s">
        <v>201</v>
      </c>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1" x14ac:dyDescent="0.2">
      <c r="A34" s="219"/>
      <c r="B34" s="220"/>
      <c r="C34" s="255" t="s">
        <v>216</v>
      </c>
      <c r="D34" s="248"/>
      <c r="E34" s="249">
        <v>0.13350000000000001</v>
      </c>
      <c r="F34" s="222"/>
      <c r="G34" s="222"/>
      <c r="H34" s="222"/>
      <c r="I34" s="222"/>
      <c r="J34" s="222"/>
      <c r="K34" s="222"/>
      <c r="L34" s="222"/>
      <c r="M34" s="222"/>
      <c r="N34" s="222"/>
      <c r="O34" s="222"/>
      <c r="P34" s="222"/>
      <c r="Q34" s="222"/>
      <c r="R34" s="222"/>
      <c r="S34" s="222"/>
      <c r="T34" s="222"/>
      <c r="U34" s="222"/>
      <c r="V34" s="222"/>
      <c r="W34" s="222"/>
      <c r="X34" s="222"/>
      <c r="Y34" s="212"/>
      <c r="Z34" s="212"/>
      <c r="AA34" s="212"/>
      <c r="AB34" s="212"/>
      <c r="AC34" s="212"/>
      <c r="AD34" s="212"/>
      <c r="AE34" s="212"/>
      <c r="AF34" s="212"/>
      <c r="AG34" s="212" t="s">
        <v>201</v>
      </c>
      <c r="AH34" s="212">
        <v>0</v>
      </c>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1" x14ac:dyDescent="0.2">
      <c r="A35" s="219"/>
      <c r="B35" s="220"/>
      <c r="C35" s="256" t="s">
        <v>203</v>
      </c>
      <c r="D35" s="250"/>
      <c r="E35" s="251"/>
      <c r="F35" s="222"/>
      <c r="G35" s="222"/>
      <c r="H35" s="222"/>
      <c r="I35" s="222"/>
      <c r="J35" s="222"/>
      <c r="K35" s="222"/>
      <c r="L35" s="222"/>
      <c r="M35" s="222"/>
      <c r="N35" s="222"/>
      <c r="O35" s="222"/>
      <c r="P35" s="222"/>
      <c r="Q35" s="222"/>
      <c r="R35" s="222"/>
      <c r="S35" s="222"/>
      <c r="T35" s="222"/>
      <c r="U35" s="222"/>
      <c r="V35" s="222"/>
      <c r="W35" s="222"/>
      <c r="X35" s="222"/>
      <c r="Y35" s="212"/>
      <c r="Z35" s="212"/>
      <c r="AA35" s="212"/>
      <c r="AB35" s="212"/>
      <c r="AC35" s="212"/>
      <c r="AD35" s="212"/>
      <c r="AE35" s="212"/>
      <c r="AF35" s="212"/>
      <c r="AG35" s="212" t="s">
        <v>201</v>
      </c>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1" x14ac:dyDescent="0.2">
      <c r="A36" s="219"/>
      <c r="B36" s="220"/>
      <c r="C36" s="257" t="s">
        <v>207</v>
      </c>
      <c r="D36" s="250"/>
      <c r="E36" s="251">
        <v>6.6749999999999998</v>
      </c>
      <c r="F36" s="222"/>
      <c r="G36" s="222"/>
      <c r="H36" s="222"/>
      <c r="I36" s="222"/>
      <c r="J36" s="222"/>
      <c r="K36" s="222"/>
      <c r="L36" s="222"/>
      <c r="M36" s="222"/>
      <c r="N36" s="222"/>
      <c r="O36" s="222"/>
      <c r="P36" s="222"/>
      <c r="Q36" s="222"/>
      <c r="R36" s="222"/>
      <c r="S36" s="222"/>
      <c r="T36" s="222"/>
      <c r="U36" s="222"/>
      <c r="V36" s="222"/>
      <c r="W36" s="222"/>
      <c r="X36" s="222"/>
      <c r="Y36" s="212"/>
      <c r="Z36" s="212"/>
      <c r="AA36" s="212"/>
      <c r="AB36" s="212"/>
      <c r="AC36" s="212"/>
      <c r="AD36" s="212"/>
      <c r="AE36" s="212"/>
      <c r="AF36" s="212"/>
      <c r="AG36" s="212" t="s">
        <v>201</v>
      </c>
      <c r="AH36" s="212">
        <v>2</v>
      </c>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1" x14ac:dyDescent="0.2">
      <c r="A37" s="219"/>
      <c r="B37" s="220"/>
      <c r="C37" s="256" t="s">
        <v>205</v>
      </c>
      <c r="D37" s="250"/>
      <c r="E37" s="251"/>
      <c r="F37" s="222"/>
      <c r="G37" s="222"/>
      <c r="H37" s="222"/>
      <c r="I37" s="222"/>
      <c r="J37" s="222"/>
      <c r="K37" s="222"/>
      <c r="L37" s="222"/>
      <c r="M37" s="222"/>
      <c r="N37" s="222"/>
      <c r="O37" s="222"/>
      <c r="P37" s="222"/>
      <c r="Q37" s="222"/>
      <c r="R37" s="222"/>
      <c r="S37" s="222"/>
      <c r="T37" s="222"/>
      <c r="U37" s="222"/>
      <c r="V37" s="222"/>
      <c r="W37" s="222"/>
      <c r="X37" s="222"/>
      <c r="Y37" s="212"/>
      <c r="Z37" s="212"/>
      <c r="AA37" s="212"/>
      <c r="AB37" s="212"/>
      <c r="AC37" s="212"/>
      <c r="AD37" s="212"/>
      <c r="AE37" s="212"/>
      <c r="AF37" s="212"/>
      <c r="AG37" s="212" t="s">
        <v>201</v>
      </c>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
      <c r="A38" s="219"/>
      <c r="B38" s="220"/>
      <c r="C38" s="258"/>
      <c r="D38" s="239"/>
      <c r="E38" s="239"/>
      <c r="F38" s="239"/>
      <c r="G38" s="239"/>
      <c r="H38" s="222"/>
      <c r="I38" s="222"/>
      <c r="J38" s="222"/>
      <c r="K38" s="222"/>
      <c r="L38" s="222"/>
      <c r="M38" s="222"/>
      <c r="N38" s="222"/>
      <c r="O38" s="222"/>
      <c r="P38" s="222"/>
      <c r="Q38" s="222"/>
      <c r="R38" s="222"/>
      <c r="S38" s="222"/>
      <c r="T38" s="222"/>
      <c r="U38" s="222"/>
      <c r="V38" s="222"/>
      <c r="W38" s="222"/>
      <c r="X38" s="222"/>
      <c r="Y38" s="212"/>
      <c r="Z38" s="212"/>
      <c r="AA38" s="212"/>
      <c r="AB38" s="212"/>
      <c r="AC38" s="212"/>
      <c r="AD38" s="212"/>
      <c r="AE38" s="212"/>
      <c r="AF38" s="212"/>
      <c r="AG38" s="212" t="s">
        <v>175</v>
      </c>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ht="33.75" outlineLevel="1" x14ac:dyDescent="0.2">
      <c r="A39" s="231">
        <v>5</v>
      </c>
      <c r="B39" s="232" t="s">
        <v>217</v>
      </c>
      <c r="C39" s="243" t="s">
        <v>218</v>
      </c>
      <c r="D39" s="233" t="s">
        <v>190</v>
      </c>
      <c r="E39" s="234">
        <v>5.2687999999999997</v>
      </c>
      <c r="F39" s="235"/>
      <c r="G39" s="236">
        <f>ROUND(E39*F39,2)</f>
        <v>0</v>
      </c>
      <c r="H39" s="235"/>
      <c r="I39" s="236">
        <f>ROUND(E39*H39,2)</f>
        <v>0</v>
      </c>
      <c r="J39" s="235"/>
      <c r="K39" s="236">
        <f>ROUND(E39*J39,2)</f>
        <v>0</v>
      </c>
      <c r="L39" s="236">
        <v>21</v>
      </c>
      <c r="M39" s="236">
        <f>G39*(1+L39/100)</f>
        <v>0</v>
      </c>
      <c r="N39" s="236">
        <v>0</v>
      </c>
      <c r="O39" s="236">
        <f>ROUND(E39*N39,2)</f>
        <v>0</v>
      </c>
      <c r="P39" s="236">
        <v>5.8999999999999997E-2</v>
      </c>
      <c r="Q39" s="236">
        <f>ROUND(E39*P39,2)</f>
        <v>0.31</v>
      </c>
      <c r="R39" s="236" t="s">
        <v>214</v>
      </c>
      <c r="S39" s="236" t="s">
        <v>172</v>
      </c>
      <c r="T39" s="237" t="s">
        <v>192</v>
      </c>
      <c r="U39" s="222">
        <v>0.2</v>
      </c>
      <c r="V39" s="222">
        <f>ROUND(E39*U39,2)</f>
        <v>1.05</v>
      </c>
      <c r="W39" s="222"/>
      <c r="X39" s="222" t="s">
        <v>193</v>
      </c>
      <c r="Y39" s="212"/>
      <c r="Z39" s="212"/>
      <c r="AA39" s="212"/>
      <c r="AB39" s="212"/>
      <c r="AC39" s="212"/>
      <c r="AD39" s="212"/>
      <c r="AE39" s="212"/>
      <c r="AF39" s="212"/>
      <c r="AG39" s="212" t="s">
        <v>194</v>
      </c>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1" x14ac:dyDescent="0.2">
      <c r="A40" s="219"/>
      <c r="B40" s="220"/>
      <c r="C40" s="255" t="s">
        <v>200</v>
      </c>
      <c r="D40" s="248"/>
      <c r="E40" s="249"/>
      <c r="F40" s="222"/>
      <c r="G40" s="222"/>
      <c r="H40" s="222"/>
      <c r="I40" s="222"/>
      <c r="J40" s="222"/>
      <c r="K40" s="222"/>
      <c r="L40" s="222"/>
      <c r="M40" s="222"/>
      <c r="N40" s="222"/>
      <c r="O40" s="222"/>
      <c r="P40" s="222"/>
      <c r="Q40" s="222"/>
      <c r="R40" s="222"/>
      <c r="S40" s="222"/>
      <c r="T40" s="222"/>
      <c r="U40" s="222"/>
      <c r="V40" s="222"/>
      <c r="W40" s="222"/>
      <c r="X40" s="222"/>
      <c r="Y40" s="212"/>
      <c r="Z40" s="212"/>
      <c r="AA40" s="212"/>
      <c r="AB40" s="212"/>
      <c r="AC40" s="212"/>
      <c r="AD40" s="212"/>
      <c r="AE40" s="212"/>
      <c r="AF40" s="212"/>
      <c r="AG40" s="212" t="s">
        <v>201</v>
      </c>
      <c r="AH40" s="212">
        <v>0</v>
      </c>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1" x14ac:dyDescent="0.2">
      <c r="A41" s="219"/>
      <c r="B41" s="220"/>
      <c r="C41" s="255" t="s">
        <v>219</v>
      </c>
      <c r="D41" s="248"/>
      <c r="E41" s="249">
        <v>5.2687999999999997</v>
      </c>
      <c r="F41" s="222"/>
      <c r="G41" s="222"/>
      <c r="H41" s="222"/>
      <c r="I41" s="222"/>
      <c r="J41" s="222"/>
      <c r="K41" s="222"/>
      <c r="L41" s="222"/>
      <c r="M41" s="222"/>
      <c r="N41" s="222"/>
      <c r="O41" s="222"/>
      <c r="P41" s="222"/>
      <c r="Q41" s="222"/>
      <c r="R41" s="222"/>
      <c r="S41" s="222"/>
      <c r="T41" s="222"/>
      <c r="U41" s="222"/>
      <c r="V41" s="222"/>
      <c r="W41" s="222"/>
      <c r="X41" s="222"/>
      <c r="Y41" s="212"/>
      <c r="Z41" s="212"/>
      <c r="AA41" s="212"/>
      <c r="AB41" s="212"/>
      <c r="AC41" s="212"/>
      <c r="AD41" s="212"/>
      <c r="AE41" s="212"/>
      <c r="AF41" s="212"/>
      <c r="AG41" s="212" t="s">
        <v>201</v>
      </c>
      <c r="AH41" s="212">
        <v>0</v>
      </c>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outlineLevel="1" x14ac:dyDescent="0.2">
      <c r="A42" s="219"/>
      <c r="B42" s="220"/>
      <c r="C42" s="258"/>
      <c r="D42" s="239"/>
      <c r="E42" s="239"/>
      <c r="F42" s="239"/>
      <c r="G42" s="239"/>
      <c r="H42" s="222"/>
      <c r="I42" s="222"/>
      <c r="J42" s="222"/>
      <c r="K42" s="222"/>
      <c r="L42" s="222"/>
      <c r="M42" s="222"/>
      <c r="N42" s="222"/>
      <c r="O42" s="222"/>
      <c r="P42" s="222"/>
      <c r="Q42" s="222"/>
      <c r="R42" s="222"/>
      <c r="S42" s="222"/>
      <c r="T42" s="222"/>
      <c r="U42" s="222"/>
      <c r="V42" s="222"/>
      <c r="W42" s="222"/>
      <c r="X42" s="222"/>
      <c r="Y42" s="212"/>
      <c r="Z42" s="212"/>
      <c r="AA42" s="212"/>
      <c r="AB42" s="212"/>
      <c r="AC42" s="212"/>
      <c r="AD42" s="212"/>
      <c r="AE42" s="212"/>
      <c r="AF42" s="212"/>
      <c r="AG42" s="212" t="s">
        <v>175</v>
      </c>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x14ac:dyDescent="0.2">
      <c r="A43" s="225" t="s">
        <v>167</v>
      </c>
      <c r="B43" s="226" t="s">
        <v>124</v>
      </c>
      <c r="C43" s="242" t="s">
        <v>125</v>
      </c>
      <c r="D43" s="227"/>
      <c r="E43" s="228"/>
      <c r="F43" s="229"/>
      <c r="G43" s="229">
        <f>SUMIF(AG44:AG46,"&lt;&gt;NOR",G44:G46)</f>
        <v>0</v>
      </c>
      <c r="H43" s="229"/>
      <c r="I43" s="229">
        <f>SUM(I44:I46)</f>
        <v>0</v>
      </c>
      <c r="J43" s="229"/>
      <c r="K43" s="229">
        <f>SUM(K44:K46)</f>
        <v>0</v>
      </c>
      <c r="L43" s="229"/>
      <c r="M43" s="229">
        <f>SUM(M44:M46)</f>
        <v>0</v>
      </c>
      <c r="N43" s="229"/>
      <c r="O43" s="229">
        <f>SUM(O44:O46)</f>
        <v>0</v>
      </c>
      <c r="P43" s="229"/>
      <c r="Q43" s="229">
        <f>SUM(Q44:Q46)</f>
        <v>0</v>
      </c>
      <c r="R43" s="229"/>
      <c r="S43" s="229"/>
      <c r="T43" s="230"/>
      <c r="U43" s="224"/>
      <c r="V43" s="224">
        <f>SUM(V44:V46)</f>
        <v>37.229999999999997</v>
      </c>
      <c r="W43" s="224"/>
      <c r="X43" s="224"/>
      <c r="AG43" t="s">
        <v>168</v>
      </c>
    </row>
    <row r="44" spans="1:60" ht="33.75" outlineLevel="1" x14ac:dyDescent="0.2">
      <c r="A44" s="231">
        <v>6</v>
      </c>
      <c r="B44" s="232" t="s">
        <v>220</v>
      </c>
      <c r="C44" s="243" t="s">
        <v>221</v>
      </c>
      <c r="D44" s="233" t="s">
        <v>222</v>
      </c>
      <c r="E44" s="234">
        <v>11.81836</v>
      </c>
      <c r="F44" s="235"/>
      <c r="G44" s="236">
        <f>ROUND(E44*F44,2)</f>
        <v>0</v>
      </c>
      <c r="H44" s="235"/>
      <c r="I44" s="236">
        <f>ROUND(E44*H44,2)</f>
        <v>0</v>
      </c>
      <c r="J44" s="235"/>
      <c r="K44" s="236">
        <f>ROUND(E44*J44,2)</f>
        <v>0</v>
      </c>
      <c r="L44" s="236">
        <v>21</v>
      </c>
      <c r="M44" s="236">
        <f>G44*(1+L44/100)</f>
        <v>0</v>
      </c>
      <c r="N44" s="236">
        <v>0</v>
      </c>
      <c r="O44" s="236">
        <f>ROUND(E44*N44,2)</f>
        <v>0</v>
      </c>
      <c r="P44" s="236">
        <v>0</v>
      </c>
      <c r="Q44" s="236">
        <f>ROUND(E44*P44,2)</f>
        <v>0</v>
      </c>
      <c r="R44" s="236" t="s">
        <v>197</v>
      </c>
      <c r="S44" s="236" t="s">
        <v>172</v>
      </c>
      <c r="T44" s="237" t="s">
        <v>192</v>
      </c>
      <c r="U44" s="222">
        <v>3.15</v>
      </c>
      <c r="V44" s="222">
        <f>ROUND(E44*U44,2)</f>
        <v>37.229999999999997</v>
      </c>
      <c r="W44" s="222"/>
      <c r="X44" s="222" t="s">
        <v>223</v>
      </c>
      <c r="Y44" s="212"/>
      <c r="Z44" s="212"/>
      <c r="AA44" s="212"/>
      <c r="AB44" s="212"/>
      <c r="AC44" s="212"/>
      <c r="AD44" s="212"/>
      <c r="AE44" s="212"/>
      <c r="AF44" s="212"/>
      <c r="AG44" s="212" t="s">
        <v>224</v>
      </c>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1" x14ac:dyDescent="0.2">
      <c r="A45" s="219"/>
      <c r="B45" s="220"/>
      <c r="C45" s="254" t="s">
        <v>225</v>
      </c>
      <c r="D45" s="252"/>
      <c r="E45" s="252"/>
      <c r="F45" s="252"/>
      <c r="G45" s="252"/>
      <c r="H45" s="222"/>
      <c r="I45" s="222"/>
      <c r="J45" s="222"/>
      <c r="K45" s="222"/>
      <c r="L45" s="222"/>
      <c r="M45" s="222"/>
      <c r="N45" s="222"/>
      <c r="O45" s="222"/>
      <c r="P45" s="222"/>
      <c r="Q45" s="222"/>
      <c r="R45" s="222"/>
      <c r="S45" s="222"/>
      <c r="T45" s="222"/>
      <c r="U45" s="222"/>
      <c r="V45" s="222"/>
      <c r="W45" s="222"/>
      <c r="X45" s="222"/>
      <c r="Y45" s="212"/>
      <c r="Z45" s="212"/>
      <c r="AA45" s="212"/>
      <c r="AB45" s="212"/>
      <c r="AC45" s="212"/>
      <c r="AD45" s="212"/>
      <c r="AE45" s="212"/>
      <c r="AF45" s="212"/>
      <c r="AG45" s="212" t="s">
        <v>199</v>
      </c>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1" x14ac:dyDescent="0.2">
      <c r="A46" s="219"/>
      <c r="B46" s="220"/>
      <c r="C46" s="258"/>
      <c r="D46" s="239"/>
      <c r="E46" s="239"/>
      <c r="F46" s="239"/>
      <c r="G46" s="239"/>
      <c r="H46" s="222"/>
      <c r="I46" s="222"/>
      <c r="J46" s="222"/>
      <c r="K46" s="222"/>
      <c r="L46" s="222"/>
      <c r="M46" s="222"/>
      <c r="N46" s="222"/>
      <c r="O46" s="222"/>
      <c r="P46" s="222"/>
      <c r="Q46" s="222"/>
      <c r="R46" s="222"/>
      <c r="S46" s="222"/>
      <c r="T46" s="222"/>
      <c r="U46" s="222"/>
      <c r="V46" s="222"/>
      <c r="W46" s="222"/>
      <c r="X46" s="222"/>
      <c r="Y46" s="212"/>
      <c r="Z46" s="212"/>
      <c r="AA46" s="212"/>
      <c r="AB46" s="212"/>
      <c r="AC46" s="212"/>
      <c r="AD46" s="212"/>
      <c r="AE46" s="212"/>
      <c r="AF46" s="212"/>
      <c r="AG46" s="212" t="s">
        <v>175</v>
      </c>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x14ac:dyDescent="0.2">
      <c r="A47" s="225" t="s">
        <v>167</v>
      </c>
      <c r="B47" s="226" t="s">
        <v>126</v>
      </c>
      <c r="C47" s="242" t="s">
        <v>127</v>
      </c>
      <c r="D47" s="227"/>
      <c r="E47" s="228"/>
      <c r="F47" s="229"/>
      <c r="G47" s="229">
        <f>SUMIF(AG48:AG91,"&lt;&gt;NOR",G48:G91)</f>
        <v>0</v>
      </c>
      <c r="H47" s="229"/>
      <c r="I47" s="229">
        <f>SUM(I48:I91)</f>
        <v>0</v>
      </c>
      <c r="J47" s="229"/>
      <c r="K47" s="229">
        <f>SUM(K48:K91)</f>
        <v>0</v>
      </c>
      <c r="L47" s="229"/>
      <c r="M47" s="229">
        <f>SUM(M48:M91)</f>
        <v>0</v>
      </c>
      <c r="N47" s="229"/>
      <c r="O47" s="229">
        <f>SUM(O48:O91)</f>
        <v>1</v>
      </c>
      <c r="P47" s="229"/>
      <c r="Q47" s="229">
        <f>SUM(Q48:Q91)</f>
        <v>1.61</v>
      </c>
      <c r="R47" s="229"/>
      <c r="S47" s="229"/>
      <c r="T47" s="230"/>
      <c r="U47" s="224"/>
      <c r="V47" s="224">
        <f>SUM(V48:V91)</f>
        <v>314.83999999999997</v>
      </c>
      <c r="W47" s="224"/>
      <c r="X47" s="224"/>
      <c r="AG47" t="s">
        <v>168</v>
      </c>
    </row>
    <row r="48" spans="1:60" ht="22.5" outlineLevel="1" x14ac:dyDescent="0.2">
      <c r="A48" s="231">
        <v>7</v>
      </c>
      <c r="B48" s="232" t="s">
        <v>226</v>
      </c>
      <c r="C48" s="243" t="s">
        <v>227</v>
      </c>
      <c r="D48" s="233" t="s">
        <v>190</v>
      </c>
      <c r="E48" s="234">
        <v>269</v>
      </c>
      <c r="F48" s="235"/>
      <c r="G48" s="236">
        <f>ROUND(E48*F48,2)</f>
        <v>0</v>
      </c>
      <c r="H48" s="235"/>
      <c r="I48" s="236">
        <f>ROUND(E48*H48,2)</f>
        <v>0</v>
      </c>
      <c r="J48" s="235"/>
      <c r="K48" s="236">
        <f>ROUND(E48*J48,2)</f>
        <v>0</v>
      </c>
      <c r="L48" s="236">
        <v>21</v>
      </c>
      <c r="M48" s="236">
        <f>G48*(1+L48/100)</f>
        <v>0</v>
      </c>
      <c r="N48" s="236">
        <v>0</v>
      </c>
      <c r="O48" s="236">
        <f>ROUND(E48*N48,2)</f>
        <v>0</v>
      </c>
      <c r="P48" s="236">
        <v>6.0000000000000001E-3</v>
      </c>
      <c r="Q48" s="236">
        <f>ROUND(E48*P48,2)</f>
        <v>1.61</v>
      </c>
      <c r="R48" s="236" t="s">
        <v>228</v>
      </c>
      <c r="S48" s="236" t="s">
        <v>172</v>
      </c>
      <c r="T48" s="237" t="s">
        <v>192</v>
      </c>
      <c r="U48" s="222">
        <v>5.1999999999999998E-2</v>
      </c>
      <c r="V48" s="222">
        <f>ROUND(E48*U48,2)</f>
        <v>13.99</v>
      </c>
      <c r="W48" s="222"/>
      <c r="X48" s="222" t="s">
        <v>193</v>
      </c>
      <c r="Y48" s="212"/>
      <c r="Z48" s="212"/>
      <c r="AA48" s="212"/>
      <c r="AB48" s="212"/>
      <c r="AC48" s="212"/>
      <c r="AD48" s="212"/>
      <c r="AE48" s="212"/>
      <c r="AF48" s="212"/>
      <c r="AG48" s="212" t="s">
        <v>194</v>
      </c>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1" x14ac:dyDescent="0.2">
      <c r="A49" s="219"/>
      <c r="B49" s="220"/>
      <c r="C49" s="255" t="s">
        <v>229</v>
      </c>
      <c r="D49" s="248"/>
      <c r="E49" s="249">
        <v>269</v>
      </c>
      <c r="F49" s="222"/>
      <c r="G49" s="222"/>
      <c r="H49" s="222"/>
      <c r="I49" s="222"/>
      <c r="J49" s="222"/>
      <c r="K49" s="222"/>
      <c r="L49" s="222"/>
      <c r="M49" s="222"/>
      <c r="N49" s="222"/>
      <c r="O49" s="222"/>
      <c r="P49" s="222"/>
      <c r="Q49" s="222"/>
      <c r="R49" s="222"/>
      <c r="S49" s="222"/>
      <c r="T49" s="222"/>
      <c r="U49" s="222"/>
      <c r="V49" s="222"/>
      <c r="W49" s="222"/>
      <c r="X49" s="222"/>
      <c r="Y49" s="212"/>
      <c r="Z49" s="212"/>
      <c r="AA49" s="212"/>
      <c r="AB49" s="212"/>
      <c r="AC49" s="212"/>
      <c r="AD49" s="212"/>
      <c r="AE49" s="212"/>
      <c r="AF49" s="212"/>
      <c r="AG49" s="212" t="s">
        <v>201</v>
      </c>
      <c r="AH49" s="212">
        <v>0</v>
      </c>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1" x14ac:dyDescent="0.2">
      <c r="A50" s="219"/>
      <c r="B50" s="220"/>
      <c r="C50" s="258"/>
      <c r="D50" s="239"/>
      <c r="E50" s="239"/>
      <c r="F50" s="239"/>
      <c r="G50" s="239"/>
      <c r="H50" s="222"/>
      <c r="I50" s="222"/>
      <c r="J50" s="222"/>
      <c r="K50" s="222"/>
      <c r="L50" s="222"/>
      <c r="M50" s="222"/>
      <c r="N50" s="222"/>
      <c r="O50" s="222"/>
      <c r="P50" s="222"/>
      <c r="Q50" s="222"/>
      <c r="R50" s="222"/>
      <c r="S50" s="222"/>
      <c r="T50" s="222"/>
      <c r="U50" s="222"/>
      <c r="V50" s="222"/>
      <c r="W50" s="222"/>
      <c r="X50" s="222"/>
      <c r="Y50" s="212"/>
      <c r="Z50" s="212"/>
      <c r="AA50" s="212"/>
      <c r="AB50" s="212"/>
      <c r="AC50" s="212"/>
      <c r="AD50" s="212"/>
      <c r="AE50" s="212"/>
      <c r="AF50" s="212"/>
      <c r="AG50" s="212" t="s">
        <v>175</v>
      </c>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ht="22.5" outlineLevel="1" x14ac:dyDescent="0.2">
      <c r="A51" s="231">
        <v>8</v>
      </c>
      <c r="B51" s="232" t="s">
        <v>230</v>
      </c>
      <c r="C51" s="243" t="s">
        <v>231</v>
      </c>
      <c r="D51" s="233" t="s">
        <v>232</v>
      </c>
      <c r="E51" s="234">
        <v>26.25</v>
      </c>
      <c r="F51" s="235"/>
      <c r="G51" s="236">
        <f>ROUND(E51*F51,2)</f>
        <v>0</v>
      </c>
      <c r="H51" s="235"/>
      <c r="I51" s="236">
        <f>ROUND(E51*H51,2)</f>
        <v>0</v>
      </c>
      <c r="J51" s="235"/>
      <c r="K51" s="236">
        <f>ROUND(E51*J51,2)</f>
        <v>0</v>
      </c>
      <c r="L51" s="236">
        <v>21</v>
      </c>
      <c r="M51" s="236">
        <f>G51*(1+L51/100)</f>
        <v>0</v>
      </c>
      <c r="N51" s="236">
        <v>1.8400000000000001E-3</v>
      </c>
      <c r="O51" s="236">
        <f>ROUND(E51*N51,2)</f>
        <v>0.05</v>
      </c>
      <c r="P51" s="236">
        <v>0</v>
      </c>
      <c r="Q51" s="236">
        <f>ROUND(E51*P51,2)</f>
        <v>0</v>
      </c>
      <c r="R51" s="236" t="s">
        <v>228</v>
      </c>
      <c r="S51" s="236" t="s">
        <v>172</v>
      </c>
      <c r="T51" s="237" t="s">
        <v>192</v>
      </c>
      <c r="U51" s="222">
        <v>0.252</v>
      </c>
      <c r="V51" s="222">
        <f>ROUND(E51*U51,2)</f>
        <v>6.62</v>
      </c>
      <c r="W51" s="222"/>
      <c r="X51" s="222" t="s">
        <v>193</v>
      </c>
      <c r="Y51" s="212"/>
      <c r="Z51" s="212"/>
      <c r="AA51" s="212"/>
      <c r="AB51" s="212"/>
      <c r="AC51" s="212"/>
      <c r="AD51" s="212"/>
      <c r="AE51" s="212"/>
      <c r="AF51" s="212"/>
      <c r="AG51" s="212" t="s">
        <v>194</v>
      </c>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1" x14ac:dyDescent="0.2">
      <c r="A52" s="219"/>
      <c r="B52" s="220"/>
      <c r="C52" s="254" t="s">
        <v>233</v>
      </c>
      <c r="D52" s="252"/>
      <c r="E52" s="252"/>
      <c r="F52" s="252"/>
      <c r="G52" s="252"/>
      <c r="H52" s="222"/>
      <c r="I52" s="222"/>
      <c r="J52" s="222"/>
      <c r="K52" s="222"/>
      <c r="L52" s="222"/>
      <c r="M52" s="222"/>
      <c r="N52" s="222"/>
      <c r="O52" s="222"/>
      <c r="P52" s="222"/>
      <c r="Q52" s="222"/>
      <c r="R52" s="222"/>
      <c r="S52" s="222"/>
      <c r="T52" s="222"/>
      <c r="U52" s="222"/>
      <c r="V52" s="222"/>
      <c r="W52" s="222"/>
      <c r="X52" s="222"/>
      <c r="Y52" s="212"/>
      <c r="Z52" s="212"/>
      <c r="AA52" s="212"/>
      <c r="AB52" s="212"/>
      <c r="AC52" s="212"/>
      <c r="AD52" s="212"/>
      <c r="AE52" s="212"/>
      <c r="AF52" s="212"/>
      <c r="AG52" s="212" t="s">
        <v>199</v>
      </c>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1" x14ac:dyDescent="0.2">
      <c r="A53" s="219"/>
      <c r="B53" s="220"/>
      <c r="C53" s="255" t="s">
        <v>234</v>
      </c>
      <c r="D53" s="248"/>
      <c r="E53" s="249"/>
      <c r="F53" s="222"/>
      <c r="G53" s="222"/>
      <c r="H53" s="222"/>
      <c r="I53" s="222"/>
      <c r="J53" s="222"/>
      <c r="K53" s="222"/>
      <c r="L53" s="222"/>
      <c r="M53" s="222"/>
      <c r="N53" s="222"/>
      <c r="O53" s="222"/>
      <c r="P53" s="222"/>
      <c r="Q53" s="222"/>
      <c r="R53" s="222"/>
      <c r="S53" s="222"/>
      <c r="T53" s="222"/>
      <c r="U53" s="222"/>
      <c r="V53" s="222"/>
      <c r="W53" s="222"/>
      <c r="X53" s="222"/>
      <c r="Y53" s="212"/>
      <c r="Z53" s="212"/>
      <c r="AA53" s="212"/>
      <c r="AB53" s="212"/>
      <c r="AC53" s="212"/>
      <c r="AD53" s="212"/>
      <c r="AE53" s="212"/>
      <c r="AF53" s="212"/>
      <c r="AG53" s="212" t="s">
        <v>201</v>
      </c>
      <c r="AH53" s="212">
        <v>0</v>
      </c>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1" x14ac:dyDescent="0.2">
      <c r="A54" s="219"/>
      <c r="B54" s="220"/>
      <c r="C54" s="255" t="s">
        <v>235</v>
      </c>
      <c r="D54" s="248"/>
      <c r="E54" s="249">
        <v>26.25</v>
      </c>
      <c r="F54" s="222"/>
      <c r="G54" s="222"/>
      <c r="H54" s="222"/>
      <c r="I54" s="222"/>
      <c r="J54" s="222"/>
      <c r="K54" s="222"/>
      <c r="L54" s="222"/>
      <c r="M54" s="222"/>
      <c r="N54" s="222"/>
      <c r="O54" s="222"/>
      <c r="P54" s="222"/>
      <c r="Q54" s="222"/>
      <c r="R54" s="222"/>
      <c r="S54" s="222"/>
      <c r="T54" s="222"/>
      <c r="U54" s="222"/>
      <c r="V54" s="222"/>
      <c r="W54" s="222"/>
      <c r="X54" s="222"/>
      <c r="Y54" s="212"/>
      <c r="Z54" s="212"/>
      <c r="AA54" s="212"/>
      <c r="AB54" s="212"/>
      <c r="AC54" s="212"/>
      <c r="AD54" s="212"/>
      <c r="AE54" s="212"/>
      <c r="AF54" s="212"/>
      <c r="AG54" s="212" t="s">
        <v>201</v>
      </c>
      <c r="AH54" s="212">
        <v>0</v>
      </c>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1" x14ac:dyDescent="0.2">
      <c r="A55" s="219"/>
      <c r="B55" s="220"/>
      <c r="C55" s="258"/>
      <c r="D55" s="239"/>
      <c r="E55" s="239"/>
      <c r="F55" s="239"/>
      <c r="G55" s="239"/>
      <c r="H55" s="222"/>
      <c r="I55" s="222"/>
      <c r="J55" s="222"/>
      <c r="K55" s="222"/>
      <c r="L55" s="222"/>
      <c r="M55" s="222"/>
      <c r="N55" s="222"/>
      <c r="O55" s="222"/>
      <c r="P55" s="222"/>
      <c r="Q55" s="222"/>
      <c r="R55" s="222"/>
      <c r="S55" s="222"/>
      <c r="T55" s="222"/>
      <c r="U55" s="222"/>
      <c r="V55" s="222"/>
      <c r="W55" s="222"/>
      <c r="X55" s="222"/>
      <c r="Y55" s="212"/>
      <c r="Z55" s="212"/>
      <c r="AA55" s="212"/>
      <c r="AB55" s="212"/>
      <c r="AC55" s="212"/>
      <c r="AD55" s="212"/>
      <c r="AE55" s="212"/>
      <c r="AF55" s="212"/>
      <c r="AG55" s="212" t="s">
        <v>175</v>
      </c>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ht="22.5" outlineLevel="1" x14ac:dyDescent="0.2">
      <c r="A56" s="231">
        <v>9</v>
      </c>
      <c r="B56" s="232" t="s">
        <v>236</v>
      </c>
      <c r="C56" s="243" t="s">
        <v>237</v>
      </c>
      <c r="D56" s="233" t="s">
        <v>232</v>
      </c>
      <c r="E56" s="234">
        <v>47.25</v>
      </c>
      <c r="F56" s="235"/>
      <c r="G56" s="236">
        <f>ROUND(E56*F56,2)</f>
        <v>0</v>
      </c>
      <c r="H56" s="235"/>
      <c r="I56" s="236">
        <f>ROUND(E56*H56,2)</f>
        <v>0</v>
      </c>
      <c r="J56" s="235"/>
      <c r="K56" s="236">
        <f>ROUND(E56*J56,2)</f>
        <v>0</v>
      </c>
      <c r="L56" s="236">
        <v>21</v>
      </c>
      <c r="M56" s="236">
        <f>G56*(1+L56/100)</f>
        <v>0</v>
      </c>
      <c r="N56" s="236">
        <v>1.8400000000000001E-3</v>
      </c>
      <c r="O56" s="236">
        <f>ROUND(E56*N56,2)</f>
        <v>0.09</v>
      </c>
      <c r="P56" s="236">
        <v>0</v>
      </c>
      <c r="Q56" s="236">
        <f>ROUND(E56*P56,2)</f>
        <v>0</v>
      </c>
      <c r="R56" s="236" t="s">
        <v>228</v>
      </c>
      <c r="S56" s="236" t="s">
        <v>172</v>
      </c>
      <c r="T56" s="237" t="s">
        <v>192</v>
      </c>
      <c r="U56" s="222">
        <v>0.252</v>
      </c>
      <c r="V56" s="222">
        <f>ROUND(E56*U56,2)</f>
        <v>11.91</v>
      </c>
      <c r="W56" s="222"/>
      <c r="X56" s="222" t="s">
        <v>193</v>
      </c>
      <c r="Y56" s="212"/>
      <c r="Z56" s="212"/>
      <c r="AA56" s="212"/>
      <c r="AB56" s="212"/>
      <c r="AC56" s="212"/>
      <c r="AD56" s="212"/>
      <c r="AE56" s="212"/>
      <c r="AF56" s="212"/>
      <c r="AG56" s="212" t="s">
        <v>194</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1" x14ac:dyDescent="0.2">
      <c r="A57" s="219"/>
      <c r="B57" s="220"/>
      <c r="C57" s="254" t="s">
        <v>233</v>
      </c>
      <c r="D57" s="252"/>
      <c r="E57" s="252"/>
      <c r="F57" s="252"/>
      <c r="G57" s="252"/>
      <c r="H57" s="222"/>
      <c r="I57" s="222"/>
      <c r="J57" s="222"/>
      <c r="K57" s="222"/>
      <c r="L57" s="222"/>
      <c r="M57" s="222"/>
      <c r="N57" s="222"/>
      <c r="O57" s="222"/>
      <c r="P57" s="222"/>
      <c r="Q57" s="222"/>
      <c r="R57" s="222"/>
      <c r="S57" s="222"/>
      <c r="T57" s="222"/>
      <c r="U57" s="222"/>
      <c r="V57" s="222"/>
      <c r="W57" s="222"/>
      <c r="X57" s="222"/>
      <c r="Y57" s="212"/>
      <c r="Z57" s="212"/>
      <c r="AA57" s="212"/>
      <c r="AB57" s="212"/>
      <c r="AC57" s="212"/>
      <c r="AD57" s="212"/>
      <c r="AE57" s="212"/>
      <c r="AF57" s="212"/>
      <c r="AG57" s="212" t="s">
        <v>199</v>
      </c>
      <c r="AH57" s="212"/>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1" x14ac:dyDescent="0.2">
      <c r="A58" s="219"/>
      <c r="B58" s="220"/>
      <c r="C58" s="255" t="s">
        <v>234</v>
      </c>
      <c r="D58" s="248"/>
      <c r="E58" s="249"/>
      <c r="F58" s="222"/>
      <c r="G58" s="222"/>
      <c r="H58" s="222"/>
      <c r="I58" s="222"/>
      <c r="J58" s="222"/>
      <c r="K58" s="222"/>
      <c r="L58" s="222"/>
      <c r="M58" s="222"/>
      <c r="N58" s="222"/>
      <c r="O58" s="222"/>
      <c r="P58" s="222"/>
      <c r="Q58" s="222"/>
      <c r="R58" s="222"/>
      <c r="S58" s="222"/>
      <c r="T58" s="222"/>
      <c r="U58" s="222"/>
      <c r="V58" s="222"/>
      <c r="W58" s="222"/>
      <c r="X58" s="222"/>
      <c r="Y58" s="212"/>
      <c r="Z58" s="212"/>
      <c r="AA58" s="212"/>
      <c r="AB58" s="212"/>
      <c r="AC58" s="212"/>
      <c r="AD58" s="212"/>
      <c r="AE58" s="212"/>
      <c r="AF58" s="212"/>
      <c r="AG58" s="212" t="s">
        <v>201</v>
      </c>
      <c r="AH58" s="212">
        <v>0</v>
      </c>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1" x14ac:dyDescent="0.2">
      <c r="A59" s="219"/>
      <c r="B59" s="220"/>
      <c r="C59" s="255" t="s">
        <v>238</v>
      </c>
      <c r="D59" s="248"/>
      <c r="E59" s="249">
        <v>47.25</v>
      </c>
      <c r="F59" s="222"/>
      <c r="G59" s="222"/>
      <c r="H59" s="222"/>
      <c r="I59" s="222"/>
      <c r="J59" s="222"/>
      <c r="K59" s="222"/>
      <c r="L59" s="222"/>
      <c r="M59" s="222"/>
      <c r="N59" s="222"/>
      <c r="O59" s="222"/>
      <c r="P59" s="222"/>
      <c r="Q59" s="222"/>
      <c r="R59" s="222"/>
      <c r="S59" s="222"/>
      <c r="T59" s="222"/>
      <c r="U59" s="222"/>
      <c r="V59" s="222"/>
      <c r="W59" s="222"/>
      <c r="X59" s="222"/>
      <c r="Y59" s="212"/>
      <c r="Z59" s="212"/>
      <c r="AA59" s="212"/>
      <c r="AB59" s="212"/>
      <c r="AC59" s="212"/>
      <c r="AD59" s="212"/>
      <c r="AE59" s="212"/>
      <c r="AF59" s="212"/>
      <c r="AG59" s="212" t="s">
        <v>201</v>
      </c>
      <c r="AH59" s="212">
        <v>0</v>
      </c>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1" x14ac:dyDescent="0.2">
      <c r="A60" s="219"/>
      <c r="B60" s="220"/>
      <c r="C60" s="258"/>
      <c r="D60" s="239"/>
      <c r="E60" s="239"/>
      <c r="F60" s="239"/>
      <c r="G60" s="239"/>
      <c r="H60" s="222"/>
      <c r="I60" s="222"/>
      <c r="J60" s="222"/>
      <c r="K60" s="222"/>
      <c r="L60" s="222"/>
      <c r="M60" s="222"/>
      <c r="N60" s="222"/>
      <c r="O60" s="222"/>
      <c r="P60" s="222"/>
      <c r="Q60" s="222"/>
      <c r="R60" s="222"/>
      <c r="S60" s="222"/>
      <c r="T60" s="222"/>
      <c r="U60" s="222"/>
      <c r="V60" s="222"/>
      <c r="W60" s="222"/>
      <c r="X60" s="222"/>
      <c r="Y60" s="212"/>
      <c r="Z60" s="212"/>
      <c r="AA60" s="212"/>
      <c r="AB60" s="212"/>
      <c r="AC60" s="212"/>
      <c r="AD60" s="212"/>
      <c r="AE60" s="212"/>
      <c r="AF60" s="212"/>
      <c r="AG60" s="212" t="s">
        <v>175</v>
      </c>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ht="22.5" outlineLevel="1" x14ac:dyDescent="0.2">
      <c r="A61" s="231">
        <v>10</v>
      </c>
      <c r="B61" s="232" t="s">
        <v>239</v>
      </c>
      <c r="C61" s="243" t="s">
        <v>240</v>
      </c>
      <c r="D61" s="233" t="s">
        <v>232</v>
      </c>
      <c r="E61" s="234">
        <v>17.8</v>
      </c>
      <c r="F61" s="235"/>
      <c r="G61" s="236">
        <f>ROUND(E61*F61,2)</f>
        <v>0</v>
      </c>
      <c r="H61" s="235"/>
      <c r="I61" s="236">
        <f>ROUND(E61*H61,2)</f>
        <v>0</v>
      </c>
      <c r="J61" s="235"/>
      <c r="K61" s="236">
        <f>ROUND(E61*J61,2)</f>
        <v>0</v>
      </c>
      <c r="L61" s="236">
        <v>21</v>
      </c>
      <c r="M61" s="236">
        <f>G61*(1+L61/100)</f>
        <v>0</v>
      </c>
      <c r="N61" s="236">
        <v>7.6000000000000004E-4</v>
      </c>
      <c r="O61" s="236">
        <f>ROUND(E61*N61,2)</f>
        <v>0.01</v>
      </c>
      <c r="P61" s="236">
        <v>0</v>
      </c>
      <c r="Q61" s="236">
        <f>ROUND(E61*P61,2)</f>
        <v>0</v>
      </c>
      <c r="R61" s="236" t="s">
        <v>228</v>
      </c>
      <c r="S61" s="236" t="s">
        <v>172</v>
      </c>
      <c r="T61" s="237" t="s">
        <v>192</v>
      </c>
      <c r="U61" s="222">
        <v>0.189</v>
      </c>
      <c r="V61" s="222">
        <f>ROUND(E61*U61,2)</f>
        <v>3.36</v>
      </c>
      <c r="W61" s="222"/>
      <c r="X61" s="222" t="s">
        <v>193</v>
      </c>
      <c r="Y61" s="212"/>
      <c r="Z61" s="212"/>
      <c r="AA61" s="212"/>
      <c r="AB61" s="212"/>
      <c r="AC61" s="212"/>
      <c r="AD61" s="212"/>
      <c r="AE61" s="212"/>
      <c r="AF61" s="212"/>
      <c r="AG61" s="212" t="s">
        <v>194</v>
      </c>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1" x14ac:dyDescent="0.2">
      <c r="A62" s="219"/>
      <c r="B62" s="220"/>
      <c r="C62" s="254" t="s">
        <v>233</v>
      </c>
      <c r="D62" s="252"/>
      <c r="E62" s="252"/>
      <c r="F62" s="252"/>
      <c r="G62" s="252"/>
      <c r="H62" s="222"/>
      <c r="I62" s="222"/>
      <c r="J62" s="222"/>
      <c r="K62" s="222"/>
      <c r="L62" s="222"/>
      <c r="M62" s="222"/>
      <c r="N62" s="222"/>
      <c r="O62" s="222"/>
      <c r="P62" s="222"/>
      <c r="Q62" s="222"/>
      <c r="R62" s="222"/>
      <c r="S62" s="222"/>
      <c r="T62" s="222"/>
      <c r="U62" s="222"/>
      <c r="V62" s="222"/>
      <c r="W62" s="222"/>
      <c r="X62" s="222"/>
      <c r="Y62" s="212"/>
      <c r="Z62" s="212"/>
      <c r="AA62" s="212"/>
      <c r="AB62" s="212"/>
      <c r="AC62" s="212"/>
      <c r="AD62" s="212"/>
      <c r="AE62" s="212"/>
      <c r="AF62" s="212"/>
      <c r="AG62" s="212" t="s">
        <v>199</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1" x14ac:dyDescent="0.2">
      <c r="A63" s="219"/>
      <c r="B63" s="220"/>
      <c r="C63" s="255" t="s">
        <v>234</v>
      </c>
      <c r="D63" s="248"/>
      <c r="E63" s="249"/>
      <c r="F63" s="222"/>
      <c r="G63" s="222"/>
      <c r="H63" s="222"/>
      <c r="I63" s="222"/>
      <c r="J63" s="222"/>
      <c r="K63" s="222"/>
      <c r="L63" s="222"/>
      <c r="M63" s="222"/>
      <c r="N63" s="222"/>
      <c r="O63" s="222"/>
      <c r="P63" s="222"/>
      <c r="Q63" s="222"/>
      <c r="R63" s="222"/>
      <c r="S63" s="222"/>
      <c r="T63" s="222"/>
      <c r="U63" s="222"/>
      <c r="V63" s="222"/>
      <c r="W63" s="222"/>
      <c r="X63" s="222"/>
      <c r="Y63" s="212"/>
      <c r="Z63" s="212"/>
      <c r="AA63" s="212"/>
      <c r="AB63" s="212"/>
      <c r="AC63" s="212"/>
      <c r="AD63" s="212"/>
      <c r="AE63" s="212"/>
      <c r="AF63" s="212"/>
      <c r="AG63" s="212" t="s">
        <v>201</v>
      </c>
      <c r="AH63" s="212">
        <v>0</v>
      </c>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1" x14ac:dyDescent="0.2">
      <c r="A64" s="219"/>
      <c r="B64" s="220"/>
      <c r="C64" s="255" t="s">
        <v>241</v>
      </c>
      <c r="D64" s="248"/>
      <c r="E64" s="249">
        <v>17.8</v>
      </c>
      <c r="F64" s="222"/>
      <c r="G64" s="222"/>
      <c r="H64" s="222"/>
      <c r="I64" s="222"/>
      <c r="J64" s="222"/>
      <c r="K64" s="222"/>
      <c r="L64" s="222"/>
      <c r="M64" s="222"/>
      <c r="N64" s="222"/>
      <c r="O64" s="222"/>
      <c r="P64" s="222"/>
      <c r="Q64" s="222"/>
      <c r="R64" s="222"/>
      <c r="S64" s="222"/>
      <c r="T64" s="222"/>
      <c r="U64" s="222"/>
      <c r="V64" s="222"/>
      <c r="W64" s="222"/>
      <c r="X64" s="222"/>
      <c r="Y64" s="212"/>
      <c r="Z64" s="212"/>
      <c r="AA64" s="212"/>
      <c r="AB64" s="212"/>
      <c r="AC64" s="212"/>
      <c r="AD64" s="212"/>
      <c r="AE64" s="212"/>
      <c r="AF64" s="212"/>
      <c r="AG64" s="212" t="s">
        <v>201</v>
      </c>
      <c r="AH64" s="212">
        <v>0</v>
      </c>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1" x14ac:dyDescent="0.2">
      <c r="A65" s="219"/>
      <c r="B65" s="220"/>
      <c r="C65" s="258"/>
      <c r="D65" s="239"/>
      <c r="E65" s="239"/>
      <c r="F65" s="239"/>
      <c r="G65" s="239"/>
      <c r="H65" s="222"/>
      <c r="I65" s="222"/>
      <c r="J65" s="222"/>
      <c r="K65" s="222"/>
      <c r="L65" s="222"/>
      <c r="M65" s="222"/>
      <c r="N65" s="222"/>
      <c r="O65" s="222"/>
      <c r="P65" s="222"/>
      <c r="Q65" s="222"/>
      <c r="R65" s="222"/>
      <c r="S65" s="222"/>
      <c r="T65" s="222"/>
      <c r="U65" s="222"/>
      <c r="V65" s="222"/>
      <c r="W65" s="222"/>
      <c r="X65" s="222"/>
      <c r="Y65" s="212"/>
      <c r="Z65" s="212"/>
      <c r="AA65" s="212"/>
      <c r="AB65" s="212"/>
      <c r="AC65" s="212"/>
      <c r="AD65" s="212"/>
      <c r="AE65" s="212"/>
      <c r="AF65" s="212"/>
      <c r="AG65" s="212" t="s">
        <v>175</v>
      </c>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ht="22.5" outlineLevel="1" x14ac:dyDescent="0.2">
      <c r="A66" s="231">
        <v>11</v>
      </c>
      <c r="B66" s="232" t="s">
        <v>242</v>
      </c>
      <c r="C66" s="243" t="s">
        <v>243</v>
      </c>
      <c r="D66" s="233" t="s">
        <v>232</v>
      </c>
      <c r="E66" s="234">
        <v>17.8</v>
      </c>
      <c r="F66" s="235"/>
      <c r="G66" s="236">
        <f>ROUND(E66*F66,2)</f>
        <v>0</v>
      </c>
      <c r="H66" s="235"/>
      <c r="I66" s="236">
        <f>ROUND(E66*H66,2)</f>
        <v>0</v>
      </c>
      <c r="J66" s="235"/>
      <c r="K66" s="236">
        <f>ROUND(E66*J66,2)</f>
        <v>0</v>
      </c>
      <c r="L66" s="236">
        <v>21</v>
      </c>
      <c r="M66" s="236">
        <f>G66*(1+L66/100)</f>
        <v>0</v>
      </c>
      <c r="N66" s="236">
        <v>7.6000000000000004E-4</v>
      </c>
      <c r="O66" s="236">
        <f>ROUND(E66*N66,2)</f>
        <v>0.01</v>
      </c>
      <c r="P66" s="236">
        <v>0</v>
      </c>
      <c r="Q66" s="236">
        <f>ROUND(E66*P66,2)</f>
        <v>0</v>
      </c>
      <c r="R66" s="236" t="s">
        <v>228</v>
      </c>
      <c r="S66" s="236" t="s">
        <v>172</v>
      </c>
      <c r="T66" s="237" t="s">
        <v>192</v>
      </c>
      <c r="U66" s="222">
        <v>0.189</v>
      </c>
      <c r="V66" s="222">
        <f>ROUND(E66*U66,2)</f>
        <v>3.36</v>
      </c>
      <c r="W66" s="222"/>
      <c r="X66" s="222" t="s">
        <v>193</v>
      </c>
      <c r="Y66" s="212"/>
      <c r="Z66" s="212"/>
      <c r="AA66" s="212"/>
      <c r="AB66" s="212"/>
      <c r="AC66" s="212"/>
      <c r="AD66" s="212"/>
      <c r="AE66" s="212"/>
      <c r="AF66" s="212"/>
      <c r="AG66" s="212" t="s">
        <v>194</v>
      </c>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outlineLevel="1" x14ac:dyDescent="0.2">
      <c r="A67" s="219"/>
      <c r="B67" s="220"/>
      <c r="C67" s="254" t="s">
        <v>233</v>
      </c>
      <c r="D67" s="252"/>
      <c r="E67" s="252"/>
      <c r="F67" s="252"/>
      <c r="G67" s="252"/>
      <c r="H67" s="222"/>
      <c r="I67" s="222"/>
      <c r="J67" s="222"/>
      <c r="K67" s="222"/>
      <c r="L67" s="222"/>
      <c r="M67" s="222"/>
      <c r="N67" s="222"/>
      <c r="O67" s="222"/>
      <c r="P67" s="222"/>
      <c r="Q67" s="222"/>
      <c r="R67" s="222"/>
      <c r="S67" s="222"/>
      <c r="T67" s="222"/>
      <c r="U67" s="222"/>
      <c r="V67" s="222"/>
      <c r="W67" s="222"/>
      <c r="X67" s="222"/>
      <c r="Y67" s="212"/>
      <c r="Z67" s="212"/>
      <c r="AA67" s="212"/>
      <c r="AB67" s="212"/>
      <c r="AC67" s="212"/>
      <c r="AD67" s="212"/>
      <c r="AE67" s="212"/>
      <c r="AF67" s="212"/>
      <c r="AG67" s="212" t="s">
        <v>199</v>
      </c>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outlineLevel="1" x14ac:dyDescent="0.2">
      <c r="A68" s="219"/>
      <c r="B68" s="220"/>
      <c r="C68" s="255" t="s">
        <v>234</v>
      </c>
      <c r="D68" s="248"/>
      <c r="E68" s="249"/>
      <c r="F68" s="222"/>
      <c r="G68" s="222"/>
      <c r="H68" s="222"/>
      <c r="I68" s="222"/>
      <c r="J68" s="222"/>
      <c r="K68" s="222"/>
      <c r="L68" s="222"/>
      <c r="M68" s="222"/>
      <c r="N68" s="222"/>
      <c r="O68" s="222"/>
      <c r="P68" s="222"/>
      <c r="Q68" s="222"/>
      <c r="R68" s="222"/>
      <c r="S68" s="222"/>
      <c r="T68" s="222"/>
      <c r="U68" s="222"/>
      <c r="V68" s="222"/>
      <c r="W68" s="222"/>
      <c r="X68" s="222"/>
      <c r="Y68" s="212"/>
      <c r="Z68" s="212"/>
      <c r="AA68" s="212"/>
      <c r="AB68" s="212"/>
      <c r="AC68" s="212"/>
      <c r="AD68" s="212"/>
      <c r="AE68" s="212"/>
      <c r="AF68" s="212"/>
      <c r="AG68" s="212" t="s">
        <v>201</v>
      </c>
      <c r="AH68" s="212">
        <v>0</v>
      </c>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1" x14ac:dyDescent="0.2">
      <c r="A69" s="219"/>
      <c r="B69" s="220"/>
      <c r="C69" s="255" t="s">
        <v>244</v>
      </c>
      <c r="D69" s="248"/>
      <c r="E69" s="249">
        <v>17.8</v>
      </c>
      <c r="F69" s="222"/>
      <c r="G69" s="222"/>
      <c r="H69" s="222"/>
      <c r="I69" s="222"/>
      <c r="J69" s="222"/>
      <c r="K69" s="222"/>
      <c r="L69" s="222"/>
      <c r="M69" s="222"/>
      <c r="N69" s="222"/>
      <c r="O69" s="222"/>
      <c r="P69" s="222"/>
      <c r="Q69" s="222"/>
      <c r="R69" s="222"/>
      <c r="S69" s="222"/>
      <c r="T69" s="222"/>
      <c r="U69" s="222"/>
      <c r="V69" s="222"/>
      <c r="W69" s="222"/>
      <c r="X69" s="222"/>
      <c r="Y69" s="212"/>
      <c r="Z69" s="212"/>
      <c r="AA69" s="212"/>
      <c r="AB69" s="212"/>
      <c r="AC69" s="212"/>
      <c r="AD69" s="212"/>
      <c r="AE69" s="212"/>
      <c r="AF69" s="212"/>
      <c r="AG69" s="212" t="s">
        <v>201</v>
      </c>
      <c r="AH69" s="212">
        <v>0</v>
      </c>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1" x14ac:dyDescent="0.2">
      <c r="A70" s="219"/>
      <c r="B70" s="220"/>
      <c r="C70" s="258"/>
      <c r="D70" s="239"/>
      <c r="E70" s="239"/>
      <c r="F70" s="239"/>
      <c r="G70" s="239"/>
      <c r="H70" s="222"/>
      <c r="I70" s="222"/>
      <c r="J70" s="222"/>
      <c r="K70" s="222"/>
      <c r="L70" s="222"/>
      <c r="M70" s="222"/>
      <c r="N70" s="222"/>
      <c r="O70" s="222"/>
      <c r="P70" s="222"/>
      <c r="Q70" s="222"/>
      <c r="R70" s="222"/>
      <c r="S70" s="222"/>
      <c r="T70" s="222"/>
      <c r="U70" s="222"/>
      <c r="V70" s="222"/>
      <c r="W70" s="222"/>
      <c r="X70" s="222"/>
      <c r="Y70" s="212"/>
      <c r="Z70" s="212"/>
      <c r="AA70" s="212"/>
      <c r="AB70" s="212"/>
      <c r="AC70" s="212"/>
      <c r="AD70" s="212"/>
      <c r="AE70" s="212"/>
      <c r="AF70" s="212"/>
      <c r="AG70" s="212" t="s">
        <v>175</v>
      </c>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1" x14ac:dyDescent="0.2">
      <c r="A71" s="231">
        <v>12</v>
      </c>
      <c r="B71" s="232" t="s">
        <v>245</v>
      </c>
      <c r="C71" s="243" t="s">
        <v>246</v>
      </c>
      <c r="D71" s="233" t="s">
        <v>190</v>
      </c>
      <c r="E71" s="234">
        <v>280.94380000000001</v>
      </c>
      <c r="F71" s="235"/>
      <c r="G71" s="236">
        <f>ROUND(E71*F71,2)</f>
        <v>0</v>
      </c>
      <c r="H71" s="235"/>
      <c r="I71" s="236">
        <f>ROUND(E71*H71,2)</f>
        <v>0</v>
      </c>
      <c r="J71" s="235"/>
      <c r="K71" s="236">
        <f>ROUND(E71*J71,2)</f>
        <v>0</v>
      </c>
      <c r="L71" s="236">
        <v>21</v>
      </c>
      <c r="M71" s="236">
        <f>G71*(1+L71/100)</f>
        <v>0</v>
      </c>
      <c r="N71" s="236">
        <v>0</v>
      </c>
      <c r="O71" s="236">
        <f>ROUND(E71*N71,2)</f>
        <v>0</v>
      </c>
      <c r="P71" s="236">
        <v>0</v>
      </c>
      <c r="Q71" s="236">
        <f>ROUND(E71*P71,2)</f>
        <v>0</v>
      </c>
      <c r="R71" s="236" t="s">
        <v>228</v>
      </c>
      <c r="S71" s="236" t="s">
        <v>172</v>
      </c>
      <c r="T71" s="237" t="s">
        <v>192</v>
      </c>
      <c r="U71" s="222">
        <v>0.1</v>
      </c>
      <c r="V71" s="222">
        <f>ROUND(E71*U71,2)</f>
        <v>28.09</v>
      </c>
      <c r="W71" s="222"/>
      <c r="X71" s="222" t="s">
        <v>193</v>
      </c>
      <c r="Y71" s="212"/>
      <c r="Z71" s="212"/>
      <c r="AA71" s="212"/>
      <c r="AB71" s="212"/>
      <c r="AC71" s="212"/>
      <c r="AD71" s="212"/>
      <c r="AE71" s="212"/>
      <c r="AF71" s="212"/>
      <c r="AG71" s="212" t="s">
        <v>194</v>
      </c>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1" x14ac:dyDescent="0.2">
      <c r="A72" s="219"/>
      <c r="B72" s="220"/>
      <c r="C72" s="255" t="s">
        <v>234</v>
      </c>
      <c r="D72" s="248"/>
      <c r="E72" s="249"/>
      <c r="F72" s="222"/>
      <c r="G72" s="222"/>
      <c r="H72" s="222"/>
      <c r="I72" s="222"/>
      <c r="J72" s="222"/>
      <c r="K72" s="222"/>
      <c r="L72" s="222"/>
      <c r="M72" s="222"/>
      <c r="N72" s="222"/>
      <c r="O72" s="222"/>
      <c r="P72" s="222"/>
      <c r="Q72" s="222"/>
      <c r="R72" s="222"/>
      <c r="S72" s="222"/>
      <c r="T72" s="222"/>
      <c r="U72" s="222"/>
      <c r="V72" s="222"/>
      <c r="W72" s="222"/>
      <c r="X72" s="222"/>
      <c r="Y72" s="212"/>
      <c r="Z72" s="212"/>
      <c r="AA72" s="212"/>
      <c r="AB72" s="212"/>
      <c r="AC72" s="212"/>
      <c r="AD72" s="212"/>
      <c r="AE72" s="212"/>
      <c r="AF72" s="212"/>
      <c r="AG72" s="212" t="s">
        <v>201</v>
      </c>
      <c r="AH72" s="212">
        <v>0</v>
      </c>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1" x14ac:dyDescent="0.2">
      <c r="A73" s="219"/>
      <c r="B73" s="220"/>
      <c r="C73" s="255" t="s">
        <v>247</v>
      </c>
      <c r="D73" s="248"/>
      <c r="E73" s="249">
        <v>269</v>
      </c>
      <c r="F73" s="222"/>
      <c r="G73" s="222"/>
      <c r="H73" s="222"/>
      <c r="I73" s="222"/>
      <c r="J73" s="222"/>
      <c r="K73" s="222"/>
      <c r="L73" s="222"/>
      <c r="M73" s="222"/>
      <c r="N73" s="222"/>
      <c r="O73" s="222"/>
      <c r="P73" s="222"/>
      <c r="Q73" s="222"/>
      <c r="R73" s="222"/>
      <c r="S73" s="222"/>
      <c r="T73" s="222"/>
      <c r="U73" s="222"/>
      <c r="V73" s="222"/>
      <c r="W73" s="222"/>
      <c r="X73" s="222"/>
      <c r="Y73" s="212"/>
      <c r="Z73" s="212"/>
      <c r="AA73" s="212"/>
      <c r="AB73" s="212"/>
      <c r="AC73" s="212"/>
      <c r="AD73" s="212"/>
      <c r="AE73" s="212"/>
      <c r="AF73" s="212"/>
      <c r="AG73" s="212" t="s">
        <v>201</v>
      </c>
      <c r="AH73" s="212">
        <v>0</v>
      </c>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outlineLevel="1" x14ac:dyDescent="0.2">
      <c r="A74" s="219"/>
      <c r="B74" s="220"/>
      <c r="C74" s="255" t="s">
        <v>248</v>
      </c>
      <c r="D74" s="248"/>
      <c r="E74" s="249">
        <v>11.9438</v>
      </c>
      <c r="F74" s="222"/>
      <c r="G74" s="222"/>
      <c r="H74" s="222"/>
      <c r="I74" s="222"/>
      <c r="J74" s="222"/>
      <c r="K74" s="222"/>
      <c r="L74" s="222"/>
      <c r="M74" s="222"/>
      <c r="N74" s="222"/>
      <c r="O74" s="222"/>
      <c r="P74" s="222"/>
      <c r="Q74" s="222"/>
      <c r="R74" s="222"/>
      <c r="S74" s="222"/>
      <c r="T74" s="222"/>
      <c r="U74" s="222"/>
      <c r="V74" s="222"/>
      <c r="W74" s="222"/>
      <c r="X74" s="222"/>
      <c r="Y74" s="212"/>
      <c r="Z74" s="212"/>
      <c r="AA74" s="212"/>
      <c r="AB74" s="212"/>
      <c r="AC74" s="212"/>
      <c r="AD74" s="212"/>
      <c r="AE74" s="212"/>
      <c r="AF74" s="212"/>
      <c r="AG74" s="212" t="s">
        <v>201</v>
      </c>
      <c r="AH74" s="212">
        <v>0</v>
      </c>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1" x14ac:dyDescent="0.2">
      <c r="A75" s="219"/>
      <c r="B75" s="220"/>
      <c r="C75" s="258"/>
      <c r="D75" s="239"/>
      <c r="E75" s="239"/>
      <c r="F75" s="239"/>
      <c r="G75" s="239"/>
      <c r="H75" s="222"/>
      <c r="I75" s="222"/>
      <c r="J75" s="222"/>
      <c r="K75" s="222"/>
      <c r="L75" s="222"/>
      <c r="M75" s="222"/>
      <c r="N75" s="222"/>
      <c r="O75" s="222"/>
      <c r="P75" s="222"/>
      <c r="Q75" s="222"/>
      <c r="R75" s="222"/>
      <c r="S75" s="222"/>
      <c r="T75" s="222"/>
      <c r="U75" s="222"/>
      <c r="V75" s="222"/>
      <c r="W75" s="222"/>
      <c r="X75" s="222"/>
      <c r="Y75" s="212"/>
      <c r="Z75" s="212"/>
      <c r="AA75" s="212"/>
      <c r="AB75" s="212"/>
      <c r="AC75" s="212"/>
      <c r="AD75" s="212"/>
      <c r="AE75" s="212"/>
      <c r="AF75" s="212"/>
      <c r="AG75" s="212" t="s">
        <v>175</v>
      </c>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ht="22.5" outlineLevel="1" x14ac:dyDescent="0.2">
      <c r="A76" s="231">
        <v>13</v>
      </c>
      <c r="B76" s="232" t="s">
        <v>249</v>
      </c>
      <c r="C76" s="243" t="s">
        <v>250</v>
      </c>
      <c r="D76" s="233" t="s">
        <v>190</v>
      </c>
      <c r="E76" s="234">
        <v>280.94380000000001</v>
      </c>
      <c r="F76" s="235"/>
      <c r="G76" s="236">
        <f>ROUND(E76*F76,2)</f>
        <v>0</v>
      </c>
      <c r="H76" s="235"/>
      <c r="I76" s="236">
        <f>ROUND(E76*H76,2)</f>
        <v>0</v>
      </c>
      <c r="J76" s="235"/>
      <c r="K76" s="236">
        <f>ROUND(E76*J76,2)</f>
        <v>0</v>
      </c>
      <c r="L76" s="236">
        <v>21</v>
      </c>
      <c r="M76" s="236">
        <f>G76*(1+L76/100)</f>
        <v>0</v>
      </c>
      <c r="N76" s="236">
        <v>0</v>
      </c>
      <c r="O76" s="236">
        <f>ROUND(E76*N76,2)</f>
        <v>0</v>
      </c>
      <c r="P76" s="236">
        <v>0</v>
      </c>
      <c r="Q76" s="236">
        <f>ROUND(E76*P76,2)</f>
        <v>0</v>
      </c>
      <c r="R76" s="236" t="s">
        <v>228</v>
      </c>
      <c r="S76" s="236" t="s">
        <v>172</v>
      </c>
      <c r="T76" s="237" t="s">
        <v>192</v>
      </c>
      <c r="U76" s="222">
        <v>0.88100000000000001</v>
      </c>
      <c r="V76" s="222">
        <f>ROUND(E76*U76,2)</f>
        <v>247.51</v>
      </c>
      <c r="W76" s="222"/>
      <c r="X76" s="222" t="s">
        <v>193</v>
      </c>
      <c r="Y76" s="212"/>
      <c r="Z76" s="212"/>
      <c r="AA76" s="212"/>
      <c r="AB76" s="212"/>
      <c r="AC76" s="212"/>
      <c r="AD76" s="212"/>
      <c r="AE76" s="212"/>
      <c r="AF76" s="212"/>
      <c r="AG76" s="212" t="s">
        <v>194</v>
      </c>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1" x14ac:dyDescent="0.2">
      <c r="A77" s="219"/>
      <c r="B77" s="220"/>
      <c r="C77" s="255" t="s">
        <v>234</v>
      </c>
      <c r="D77" s="248"/>
      <c r="E77" s="249"/>
      <c r="F77" s="222"/>
      <c r="G77" s="222"/>
      <c r="H77" s="222"/>
      <c r="I77" s="222"/>
      <c r="J77" s="222"/>
      <c r="K77" s="222"/>
      <c r="L77" s="222"/>
      <c r="M77" s="222"/>
      <c r="N77" s="222"/>
      <c r="O77" s="222"/>
      <c r="P77" s="222"/>
      <c r="Q77" s="222"/>
      <c r="R77" s="222"/>
      <c r="S77" s="222"/>
      <c r="T77" s="222"/>
      <c r="U77" s="222"/>
      <c r="V77" s="222"/>
      <c r="W77" s="222"/>
      <c r="X77" s="222"/>
      <c r="Y77" s="212"/>
      <c r="Z77" s="212"/>
      <c r="AA77" s="212"/>
      <c r="AB77" s="212"/>
      <c r="AC77" s="212"/>
      <c r="AD77" s="212"/>
      <c r="AE77" s="212"/>
      <c r="AF77" s="212"/>
      <c r="AG77" s="212" t="s">
        <v>201</v>
      </c>
      <c r="AH77" s="212">
        <v>0</v>
      </c>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1" x14ac:dyDescent="0.2">
      <c r="A78" s="219"/>
      <c r="B78" s="220"/>
      <c r="C78" s="255" t="s">
        <v>247</v>
      </c>
      <c r="D78" s="248"/>
      <c r="E78" s="249">
        <v>269</v>
      </c>
      <c r="F78" s="222"/>
      <c r="G78" s="222"/>
      <c r="H78" s="222"/>
      <c r="I78" s="222"/>
      <c r="J78" s="222"/>
      <c r="K78" s="222"/>
      <c r="L78" s="222"/>
      <c r="M78" s="222"/>
      <c r="N78" s="222"/>
      <c r="O78" s="222"/>
      <c r="P78" s="222"/>
      <c r="Q78" s="222"/>
      <c r="R78" s="222"/>
      <c r="S78" s="222"/>
      <c r="T78" s="222"/>
      <c r="U78" s="222"/>
      <c r="V78" s="222"/>
      <c r="W78" s="222"/>
      <c r="X78" s="222"/>
      <c r="Y78" s="212"/>
      <c r="Z78" s="212"/>
      <c r="AA78" s="212"/>
      <c r="AB78" s="212"/>
      <c r="AC78" s="212"/>
      <c r="AD78" s="212"/>
      <c r="AE78" s="212"/>
      <c r="AF78" s="212"/>
      <c r="AG78" s="212" t="s">
        <v>201</v>
      </c>
      <c r="AH78" s="212">
        <v>0</v>
      </c>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1" x14ac:dyDescent="0.2">
      <c r="A79" s="219"/>
      <c r="B79" s="220"/>
      <c r="C79" s="255" t="s">
        <v>248</v>
      </c>
      <c r="D79" s="248"/>
      <c r="E79" s="249">
        <v>11.9438</v>
      </c>
      <c r="F79" s="222"/>
      <c r="G79" s="222"/>
      <c r="H79" s="222"/>
      <c r="I79" s="222"/>
      <c r="J79" s="222"/>
      <c r="K79" s="222"/>
      <c r="L79" s="222"/>
      <c r="M79" s="222"/>
      <c r="N79" s="222"/>
      <c r="O79" s="222"/>
      <c r="P79" s="222"/>
      <c r="Q79" s="222"/>
      <c r="R79" s="222"/>
      <c r="S79" s="222"/>
      <c r="T79" s="222"/>
      <c r="U79" s="222"/>
      <c r="V79" s="222"/>
      <c r="W79" s="222"/>
      <c r="X79" s="222"/>
      <c r="Y79" s="212"/>
      <c r="Z79" s="212"/>
      <c r="AA79" s="212"/>
      <c r="AB79" s="212"/>
      <c r="AC79" s="212"/>
      <c r="AD79" s="212"/>
      <c r="AE79" s="212"/>
      <c r="AF79" s="212"/>
      <c r="AG79" s="212" t="s">
        <v>201</v>
      </c>
      <c r="AH79" s="212">
        <v>0</v>
      </c>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outlineLevel="1" x14ac:dyDescent="0.2">
      <c r="A80" s="219"/>
      <c r="B80" s="220"/>
      <c r="C80" s="258"/>
      <c r="D80" s="239"/>
      <c r="E80" s="239"/>
      <c r="F80" s="239"/>
      <c r="G80" s="239"/>
      <c r="H80" s="222"/>
      <c r="I80" s="222"/>
      <c r="J80" s="222"/>
      <c r="K80" s="222"/>
      <c r="L80" s="222"/>
      <c r="M80" s="222"/>
      <c r="N80" s="222"/>
      <c r="O80" s="222"/>
      <c r="P80" s="222"/>
      <c r="Q80" s="222"/>
      <c r="R80" s="222"/>
      <c r="S80" s="222"/>
      <c r="T80" s="222"/>
      <c r="U80" s="222"/>
      <c r="V80" s="222"/>
      <c r="W80" s="222"/>
      <c r="X80" s="222"/>
      <c r="Y80" s="212"/>
      <c r="Z80" s="212"/>
      <c r="AA80" s="212"/>
      <c r="AB80" s="212"/>
      <c r="AC80" s="212"/>
      <c r="AD80" s="212"/>
      <c r="AE80" s="212"/>
      <c r="AF80" s="212"/>
      <c r="AG80" s="212" t="s">
        <v>175</v>
      </c>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ht="22.5" outlineLevel="1" x14ac:dyDescent="0.2">
      <c r="A81" s="231">
        <v>14</v>
      </c>
      <c r="B81" s="232" t="s">
        <v>251</v>
      </c>
      <c r="C81" s="243" t="s">
        <v>252</v>
      </c>
      <c r="D81" s="233" t="s">
        <v>190</v>
      </c>
      <c r="E81" s="234">
        <v>323.08537000000001</v>
      </c>
      <c r="F81" s="235"/>
      <c r="G81" s="236">
        <f>ROUND(E81*F81,2)</f>
        <v>0</v>
      </c>
      <c r="H81" s="235"/>
      <c r="I81" s="236">
        <f>ROUND(E81*H81,2)</f>
        <v>0</v>
      </c>
      <c r="J81" s="235"/>
      <c r="K81" s="236">
        <f>ROUND(E81*J81,2)</f>
        <v>0</v>
      </c>
      <c r="L81" s="236">
        <v>21</v>
      </c>
      <c r="M81" s="236">
        <f>G81*(1+L81/100)</f>
        <v>0</v>
      </c>
      <c r="N81" s="236">
        <v>2.3E-3</v>
      </c>
      <c r="O81" s="236">
        <f>ROUND(E81*N81,2)</f>
        <v>0.74</v>
      </c>
      <c r="P81" s="236">
        <v>0</v>
      </c>
      <c r="Q81" s="236">
        <f>ROUND(E81*P81,2)</f>
        <v>0</v>
      </c>
      <c r="R81" s="236" t="s">
        <v>253</v>
      </c>
      <c r="S81" s="236" t="s">
        <v>172</v>
      </c>
      <c r="T81" s="237" t="s">
        <v>192</v>
      </c>
      <c r="U81" s="222">
        <v>0</v>
      </c>
      <c r="V81" s="222">
        <f>ROUND(E81*U81,2)</f>
        <v>0</v>
      </c>
      <c r="W81" s="222"/>
      <c r="X81" s="222" t="s">
        <v>254</v>
      </c>
      <c r="Y81" s="212"/>
      <c r="Z81" s="212"/>
      <c r="AA81" s="212"/>
      <c r="AB81" s="212"/>
      <c r="AC81" s="212"/>
      <c r="AD81" s="212"/>
      <c r="AE81" s="212"/>
      <c r="AF81" s="212"/>
      <c r="AG81" s="212" t="s">
        <v>255</v>
      </c>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outlineLevel="1" x14ac:dyDescent="0.2">
      <c r="A82" s="219"/>
      <c r="B82" s="220"/>
      <c r="C82" s="255" t="s">
        <v>256</v>
      </c>
      <c r="D82" s="248"/>
      <c r="E82" s="249">
        <v>280.94380000000001</v>
      </c>
      <c r="F82" s="222"/>
      <c r="G82" s="222"/>
      <c r="H82" s="222"/>
      <c r="I82" s="222"/>
      <c r="J82" s="222"/>
      <c r="K82" s="222"/>
      <c r="L82" s="222"/>
      <c r="M82" s="222"/>
      <c r="N82" s="222"/>
      <c r="O82" s="222"/>
      <c r="P82" s="222"/>
      <c r="Q82" s="222"/>
      <c r="R82" s="222"/>
      <c r="S82" s="222"/>
      <c r="T82" s="222"/>
      <c r="U82" s="222"/>
      <c r="V82" s="222"/>
      <c r="W82" s="222"/>
      <c r="X82" s="222"/>
      <c r="Y82" s="212"/>
      <c r="Z82" s="212"/>
      <c r="AA82" s="212"/>
      <c r="AB82" s="212"/>
      <c r="AC82" s="212"/>
      <c r="AD82" s="212"/>
      <c r="AE82" s="212"/>
      <c r="AF82" s="212"/>
      <c r="AG82" s="212" t="s">
        <v>201</v>
      </c>
      <c r="AH82" s="212">
        <v>0</v>
      </c>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outlineLevel="1" x14ac:dyDescent="0.2">
      <c r="A83" s="219"/>
      <c r="B83" s="220"/>
      <c r="C83" s="255" t="s">
        <v>257</v>
      </c>
      <c r="D83" s="248"/>
      <c r="E83" s="249">
        <v>42.141570000000002</v>
      </c>
      <c r="F83" s="222"/>
      <c r="G83" s="222"/>
      <c r="H83" s="222"/>
      <c r="I83" s="222"/>
      <c r="J83" s="222"/>
      <c r="K83" s="222"/>
      <c r="L83" s="222"/>
      <c r="M83" s="222"/>
      <c r="N83" s="222"/>
      <c r="O83" s="222"/>
      <c r="P83" s="222"/>
      <c r="Q83" s="222"/>
      <c r="R83" s="222"/>
      <c r="S83" s="222"/>
      <c r="T83" s="222"/>
      <c r="U83" s="222"/>
      <c r="V83" s="222"/>
      <c r="W83" s="222"/>
      <c r="X83" s="222"/>
      <c r="Y83" s="212"/>
      <c r="Z83" s="212"/>
      <c r="AA83" s="212"/>
      <c r="AB83" s="212"/>
      <c r="AC83" s="212"/>
      <c r="AD83" s="212"/>
      <c r="AE83" s="212"/>
      <c r="AF83" s="212"/>
      <c r="AG83" s="212" t="s">
        <v>201</v>
      </c>
      <c r="AH83" s="212">
        <v>0</v>
      </c>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outlineLevel="1" x14ac:dyDescent="0.2">
      <c r="A84" s="219"/>
      <c r="B84" s="220"/>
      <c r="C84" s="258"/>
      <c r="D84" s="239"/>
      <c r="E84" s="239"/>
      <c r="F84" s="239"/>
      <c r="G84" s="239"/>
      <c r="H84" s="222"/>
      <c r="I84" s="222"/>
      <c r="J84" s="222"/>
      <c r="K84" s="222"/>
      <c r="L84" s="222"/>
      <c r="M84" s="222"/>
      <c r="N84" s="222"/>
      <c r="O84" s="222"/>
      <c r="P84" s="222"/>
      <c r="Q84" s="222"/>
      <c r="R84" s="222"/>
      <c r="S84" s="222"/>
      <c r="T84" s="222"/>
      <c r="U84" s="222"/>
      <c r="V84" s="222"/>
      <c r="W84" s="222"/>
      <c r="X84" s="222"/>
      <c r="Y84" s="212"/>
      <c r="Z84" s="212"/>
      <c r="AA84" s="212"/>
      <c r="AB84" s="212"/>
      <c r="AC84" s="212"/>
      <c r="AD84" s="212"/>
      <c r="AE84" s="212"/>
      <c r="AF84" s="212"/>
      <c r="AG84" s="212" t="s">
        <v>175</v>
      </c>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ht="22.5" outlineLevel="1" x14ac:dyDescent="0.2">
      <c r="A85" s="231">
        <v>15</v>
      </c>
      <c r="B85" s="232" t="s">
        <v>258</v>
      </c>
      <c r="C85" s="243" t="s">
        <v>259</v>
      </c>
      <c r="D85" s="233" t="s">
        <v>190</v>
      </c>
      <c r="E85" s="234">
        <v>323.08537000000001</v>
      </c>
      <c r="F85" s="235"/>
      <c r="G85" s="236">
        <f>ROUND(E85*F85,2)</f>
        <v>0</v>
      </c>
      <c r="H85" s="235"/>
      <c r="I85" s="236">
        <f>ROUND(E85*H85,2)</f>
        <v>0</v>
      </c>
      <c r="J85" s="235"/>
      <c r="K85" s="236">
        <f>ROUND(E85*J85,2)</f>
        <v>0</v>
      </c>
      <c r="L85" s="236">
        <v>21</v>
      </c>
      <c r="M85" s="236">
        <f>G85*(1+L85/100)</f>
        <v>0</v>
      </c>
      <c r="N85" s="236">
        <v>2.9999999999999997E-4</v>
      </c>
      <c r="O85" s="236">
        <f>ROUND(E85*N85,2)</f>
        <v>0.1</v>
      </c>
      <c r="P85" s="236">
        <v>0</v>
      </c>
      <c r="Q85" s="236">
        <f>ROUND(E85*P85,2)</f>
        <v>0</v>
      </c>
      <c r="R85" s="236" t="s">
        <v>253</v>
      </c>
      <c r="S85" s="236" t="s">
        <v>172</v>
      </c>
      <c r="T85" s="237" t="s">
        <v>192</v>
      </c>
      <c r="U85" s="222">
        <v>0</v>
      </c>
      <c r="V85" s="222">
        <f>ROUND(E85*U85,2)</f>
        <v>0</v>
      </c>
      <c r="W85" s="222"/>
      <c r="X85" s="222" t="s">
        <v>254</v>
      </c>
      <c r="Y85" s="212"/>
      <c r="Z85" s="212"/>
      <c r="AA85" s="212"/>
      <c r="AB85" s="212"/>
      <c r="AC85" s="212"/>
      <c r="AD85" s="212"/>
      <c r="AE85" s="212"/>
      <c r="AF85" s="212"/>
      <c r="AG85" s="212" t="s">
        <v>255</v>
      </c>
      <c r="AH85" s="212"/>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1" x14ac:dyDescent="0.2">
      <c r="A86" s="219"/>
      <c r="B86" s="220"/>
      <c r="C86" s="255" t="s">
        <v>256</v>
      </c>
      <c r="D86" s="248"/>
      <c r="E86" s="249">
        <v>280.94380000000001</v>
      </c>
      <c r="F86" s="222"/>
      <c r="G86" s="222"/>
      <c r="H86" s="222"/>
      <c r="I86" s="222"/>
      <c r="J86" s="222"/>
      <c r="K86" s="222"/>
      <c r="L86" s="222"/>
      <c r="M86" s="222"/>
      <c r="N86" s="222"/>
      <c r="O86" s="222"/>
      <c r="P86" s="222"/>
      <c r="Q86" s="222"/>
      <c r="R86" s="222"/>
      <c r="S86" s="222"/>
      <c r="T86" s="222"/>
      <c r="U86" s="222"/>
      <c r="V86" s="222"/>
      <c r="W86" s="222"/>
      <c r="X86" s="222"/>
      <c r="Y86" s="212"/>
      <c r="Z86" s="212"/>
      <c r="AA86" s="212"/>
      <c r="AB86" s="212"/>
      <c r="AC86" s="212"/>
      <c r="AD86" s="212"/>
      <c r="AE86" s="212"/>
      <c r="AF86" s="212"/>
      <c r="AG86" s="212" t="s">
        <v>201</v>
      </c>
      <c r="AH86" s="212">
        <v>0</v>
      </c>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1" x14ac:dyDescent="0.2">
      <c r="A87" s="219"/>
      <c r="B87" s="220"/>
      <c r="C87" s="255" t="s">
        <v>257</v>
      </c>
      <c r="D87" s="248"/>
      <c r="E87" s="249">
        <v>42.141570000000002</v>
      </c>
      <c r="F87" s="222"/>
      <c r="G87" s="222"/>
      <c r="H87" s="222"/>
      <c r="I87" s="222"/>
      <c r="J87" s="222"/>
      <c r="K87" s="222"/>
      <c r="L87" s="222"/>
      <c r="M87" s="222"/>
      <c r="N87" s="222"/>
      <c r="O87" s="222"/>
      <c r="P87" s="222"/>
      <c r="Q87" s="222"/>
      <c r="R87" s="222"/>
      <c r="S87" s="222"/>
      <c r="T87" s="222"/>
      <c r="U87" s="222"/>
      <c r="V87" s="222"/>
      <c r="W87" s="222"/>
      <c r="X87" s="222"/>
      <c r="Y87" s="212"/>
      <c r="Z87" s="212"/>
      <c r="AA87" s="212"/>
      <c r="AB87" s="212"/>
      <c r="AC87" s="212"/>
      <c r="AD87" s="212"/>
      <c r="AE87" s="212"/>
      <c r="AF87" s="212"/>
      <c r="AG87" s="212" t="s">
        <v>201</v>
      </c>
      <c r="AH87" s="212">
        <v>0</v>
      </c>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outlineLevel="1" x14ac:dyDescent="0.2">
      <c r="A88" s="219"/>
      <c r="B88" s="220"/>
      <c r="C88" s="258"/>
      <c r="D88" s="239"/>
      <c r="E88" s="239"/>
      <c r="F88" s="239"/>
      <c r="G88" s="239"/>
      <c r="H88" s="222"/>
      <c r="I88" s="222"/>
      <c r="J88" s="222"/>
      <c r="K88" s="222"/>
      <c r="L88" s="222"/>
      <c r="M88" s="222"/>
      <c r="N88" s="222"/>
      <c r="O88" s="222"/>
      <c r="P88" s="222"/>
      <c r="Q88" s="222"/>
      <c r="R88" s="222"/>
      <c r="S88" s="222"/>
      <c r="T88" s="222"/>
      <c r="U88" s="222"/>
      <c r="V88" s="222"/>
      <c r="W88" s="222"/>
      <c r="X88" s="222"/>
      <c r="Y88" s="212"/>
      <c r="Z88" s="212"/>
      <c r="AA88" s="212"/>
      <c r="AB88" s="212"/>
      <c r="AC88" s="212"/>
      <c r="AD88" s="212"/>
      <c r="AE88" s="212"/>
      <c r="AF88" s="212"/>
      <c r="AG88" s="212" t="s">
        <v>175</v>
      </c>
      <c r="AH88" s="212"/>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outlineLevel="1" x14ac:dyDescent="0.2">
      <c r="A89" s="219">
        <v>16</v>
      </c>
      <c r="B89" s="220" t="s">
        <v>260</v>
      </c>
      <c r="C89" s="259" t="s">
        <v>261</v>
      </c>
      <c r="D89" s="221" t="s">
        <v>0</v>
      </c>
      <c r="E89" s="238"/>
      <c r="F89" s="223"/>
      <c r="G89" s="222">
        <f>ROUND(E89*F89,2)</f>
        <v>0</v>
      </c>
      <c r="H89" s="223"/>
      <c r="I89" s="222">
        <f>ROUND(E89*H89,2)</f>
        <v>0</v>
      </c>
      <c r="J89" s="223"/>
      <c r="K89" s="222">
        <f>ROUND(E89*J89,2)</f>
        <v>0</v>
      </c>
      <c r="L89" s="222">
        <v>21</v>
      </c>
      <c r="M89" s="222">
        <f>G89*(1+L89/100)</f>
        <v>0</v>
      </c>
      <c r="N89" s="222">
        <v>0</v>
      </c>
      <c r="O89" s="222">
        <f>ROUND(E89*N89,2)</f>
        <v>0</v>
      </c>
      <c r="P89" s="222">
        <v>0</v>
      </c>
      <c r="Q89" s="222">
        <f>ROUND(E89*P89,2)</f>
        <v>0</v>
      </c>
      <c r="R89" s="222" t="s">
        <v>228</v>
      </c>
      <c r="S89" s="222" t="s">
        <v>172</v>
      </c>
      <c r="T89" s="222" t="s">
        <v>192</v>
      </c>
      <c r="U89" s="222">
        <v>0</v>
      </c>
      <c r="V89" s="222">
        <f>ROUND(E89*U89,2)</f>
        <v>0</v>
      </c>
      <c r="W89" s="222"/>
      <c r="X89" s="222" t="s">
        <v>223</v>
      </c>
      <c r="Y89" s="212"/>
      <c r="Z89" s="212"/>
      <c r="AA89" s="212"/>
      <c r="AB89" s="212"/>
      <c r="AC89" s="212"/>
      <c r="AD89" s="212"/>
      <c r="AE89" s="212"/>
      <c r="AF89" s="212"/>
      <c r="AG89" s="212" t="s">
        <v>224</v>
      </c>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outlineLevel="1" x14ac:dyDescent="0.2">
      <c r="A90" s="219"/>
      <c r="B90" s="220"/>
      <c r="C90" s="260" t="s">
        <v>262</v>
      </c>
      <c r="D90" s="253"/>
      <c r="E90" s="253"/>
      <c r="F90" s="253"/>
      <c r="G90" s="253"/>
      <c r="H90" s="222"/>
      <c r="I90" s="222"/>
      <c r="J90" s="222"/>
      <c r="K90" s="222"/>
      <c r="L90" s="222"/>
      <c r="M90" s="222"/>
      <c r="N90" s="222"/>
      <c r="O90" s="222"/>
      <c r="P90" s="222"/>
      <c r="Q90" s="222"/>
      <c r="R90" s="222"/>
      <c r="S90" s="222"/>
      <c r="T90" s="222"/>
      <c r="U90" s="222"/>
      <c r="V90" s="222"/>
      <c r="W90" s="222"/>
      <c r="X90" s="222"/>
      <c r="Y90" s="212"/>
      <c r="Z90" s="212"/>
      <c r="AA90" s="212"/>
      <c r="AB90" s="212"/>
      <c r="AC90" s="212"/>
      <c r="AD90" s="212"/>
      <c r="AE90" s="212"/>
      <c r="AF90" s="212"/>
      <c r="AG90" s="212" t="s">
        <v>199</v>
      </c>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1" x14ac:dyDescent="0.2">
      <c r="A91" s="219"/>
      <c r="B91" s="220"/>
      <c r="C91" s="258"/>
      <c r="D91" s="239"/>
      <c r="E91" s="239"/>
      <c r="F91" s="239"/>
      <c r="G91" s="239"/>
      <c r="H91" s="222"/>
      <c r="I91" s="222"/>
      <c r="J91" s="222"/>
      <c r="K91" s="222"/>
      <c r="L91" s="222"/>
      <c r="M91" s="222"/>
      <c r="N91" s="222"/>
      <c r="O91" s="222"/>
      <c r="P91" s="222"/>
      <c r="Q91" s="222"/>
      <c r="R91" s="222"/>
      <c r="S91" s="222"/>
      <c r="T91" s="222"/>
      <c r="U91" s="222"/>
      <c r="V91" s="222"/>
      <c r="W91" s="222"/>
      <c r="X91" s="222"/>
      <c r="Y91" s="212"/>
      <c r="Z91" s="212"/>
      <c r="AA91" s="212"/>
      <c r="AB91" s="212"/>
      <c r="AC91" s="212"/>
      <c r="AD91" s="212"/>
      <c r="AE91" s="212"/>
      <c r="AF91" s="212"/>
      <c r="AG91" s="212" t="s">
        <v>175</v>
      </c>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x14ac:dyDescent="0.2">
      <c r="A92" s="225" t="s">
        <v>167</v>
      </c>
      <c r="B92" s="226" t="s">
        <v>128</v>
      </c>
      <c r="C92" s="242" t="s">
        <v>129</v>
      </c>
      <c r="D92" s="227"/>
      <c r="E92" s="228"/>
      <c r="F92" s="229"/>
      <c r="G92" s="229">
        <f>SUMIF(AG93:AG95,"&lt;&gt;NOR",G93:G95)</f>
        <v>0</v>
      </c>
      <c r="H92" s="229"/>
      <c r="I92" s="229">
        <f>SUM(I93:I95)</f>
        <v>0</v>
      </c>
      <c r="J92" s="229"/>
      <c r="K92" s="229">
        <f>SUM(K93:K95)</f>
        <v>0</v>
      </c>
      <c r="L92" s="229"/>
      <c r="M92" s="229">
        <f>SUM(M93:M95)</f>
        <v>0</v>
      </c>
      <c r="N92" s="229"/>
      <c r="O92" s="229">
        <f>SUM(O93:O95)</f>
        <v>0</v>
      </c>
      <c r="P92" s="229"/>
      <c r="Q92" s="229">
        <f>SUM(Q93:Q95)</f>
        <v>1.35</v>
      </c>
      <c r="R92" s="229"/>
      <c r="S92" s="229"/>
      <c r="T92" s="230"/>
      <c r="U92" s="224"/>
      <c r="V92" s="224">
        <f>SUM(V93:V95)</f>
        <v>13.45</v>
      </c>
      <c r="W92" s="224"/>
      <c r="X92" s="224"/>
      <c r="AG92" t="s">
        <v>168</v>
      </c>
    </row>
    <row r="93" spans="1:60" ht="22.5" outlineLevel="1" x14ac:dyDescent="0.2">
      <c r="A93" s="231">
        <v>17</v>
      </c>
      <c r="B93" s="232" t="s">
        <v>263</v>
      </c>
      <c r="C93" s="243" t="s">
        <v>264</v>
      </c>
      <c r="D93" s="233" t="s">
        <v>190</v>
      </c>
      <c r="E93" s="234">
        <v>269</v>
      </c>
      <c r="F93" s="235"/>
      <c r="G93" s="236">
        <f>ROUND(E93*F93,2)</f>
        <v>0</v>
      </c>
      <c r="H93" s="235"/>
      <c r="I93" s="236">
        <f>ROUND(E93*H93,2)</f>
        <v>0</v>
      </c>
      <c r="J93" s="235"/>
      <c r="K93" s="236">
        <f>ROUND(E93*J93,2)</f>
        <v>0</v>
      </c>
      <c r="L93" s="236">
        <v>21</v>
      </c>
      <c r="M93" s="236">
        <f>G93*(1+L93/100)</f>
        <v>0</v>
      </c>
      <c r="N93" s="236">
        <v>0</v>
      </c>
      <c r="O93" s="236">
        <f>ROUND(E93*N93,2)</f>
        <v>0</v>
      </c>
      <c r="P93" s="236">
        <v>5.0000000000000001E-3</v>
      </c>
      <c r="Q93" s="236">
        <f>ROUND(E93*P93,2)</f>
        <v>1.35</v>
      </c>
      <c r="R93" s="236" t="s">
        <v>265</v>
      </c>
      <c r="S93" s="236" t="s">
        <v>172</v>
      </c>
      <c r="T93" s="237" t="s">
        <v>192</v>
      </c>
      <c r="U93" s="222">
        <v>0.05</v>
      </c>
      <c r="V93" s="222">
        <f>ROUND(E93*U93,2)</f>
        <v>13.45</v>
      </c>
      <c r="W93" s="222"/>
      <c r="X93" s="222" t="s">
        <v>193</v>
      </c>
      <c r="Y93" s="212"/>
      <c r="Z93" s="212"/>
      <c r="AA93" s="212"/>
      <c r="AB93" s="212"/>
      <c r="AC93" s="212"/>
      <c r="AD93" s="212"/>
      <c r="AE93" s="212"/>
      <c r="AF93" s="212"/>
      <c r="AG93" s="212" t="s">
        <v>194</v>
      </c>
      <c r="AH93" s="212"/>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outlineLevel="1" x14ac:dyDescent="0.2">
      <c r="A94" s="219"/>
      <c r="B94" s="220"/>
      <c r="C94" s="255" t="s">
        <v>229</v>
      </c>
      <c r="D94" s="248"/>
      <c r="E94" s="249">
        <v>269</v>
      </c>
      <c r="F94" s="222"/>
      <c r="G94" s="222"/>
      <c r="H94" s="222"/>
      <c r="I94" s="222"/>
      <c r="J94" s="222"/>
      <c r="K94" s="222"/>
      <c r="L94" s="222"/>
      <c r="M94" s="222"/>
      <c r="N94" s="222"/>
      <c r="O94" s="222"/>
      <c r="P94" s="222"/>
      <c r="Q94" s="222"/>
      <c r="R94" s="222"/>
      <c r="S94" s="222"/>
      <c r="T94" s="222"/>
      <c r="U94" s="222"/>
      <c r="V94" s="222"/>
      <c r="W94" s="222"/>
      <c r="X94" s="222"/>
      <c r="Y94" s="212"/>
      <c r="Z94" s="212"/>
      <c r="AA94" s="212"/>
      <c r="AB94" s="212"/>
      <c r="AC94" s="212"/>
      <c r="AD94" s="212"/>
      <c r="AE94" s="212"/>
      <c r="AF94" s="212"/>
      <c r="AG94" s="212" t="s">
        <v>201</v>
      </c>
      <c r="AH94" s="212">
        <v>0</v>
      </c>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1" x14ac:dyDescent="0.2">
      <c r="A95" s="219"/>
      <c r="B95" s="220"/>
      <c r="C95" s="258"/>
      <c r="D95" s="239"/>
      <c r="E95" s="239"/>
      <c r="F95" s="239"/>
      <c r="G95" s="239"/>
      <c r="H95" s="222"/>
      <c r="I95" s="222"/>
      <c r="J95" s="222"/>
      <c r="K95" s="222"/>
      <c r="L95" s="222"/>
      <c r="M95" s="222"/>
      <c r="N95" s="222"/>
      <c r="O95" s="222"/>
      <c r="P95" s="222"/>
      <c r="Q95" s="222"/>
      <c r="R95" s="222"/>
      <c r="S95" s="222"/>
      <c r="T95" s="222"/>
      <c r="U95" s="222"/>
      <c r="V95" s="222"/>
      <c r="W95" s="222"/>
      <c r="X95" s="222"/>
      <c r="Y95" s="212"/>
      <c r="Z95" s="212"/>
      <c r="AA95" s="212"/>
      <c r="AB95" s="212"/>
      <c r="AC95" s="212"/>
      <c r="AD95" s="212"/>
      <c r="AE95" s="212"/>
      <c r="AF95" s="212"/>
      <c r="AG95" s="212" t="s">
        <v>175</v>
      </c>
      <c r="AH95" s="212"/>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x14ac:dyDescent="0.2">
      <c r="A96" s="225" t="s">
        <v>167</v>
      </c>
      <c r="B96" s="226" t="s">
        <v>130</v>
      </c>
      <c r="C96" s="242" t="s">
        <v>131</v>
      </c>
      <c r="D96" s="227"/>
      <c r="E96" s="228"/>
      <c r="F96" s="229"/>
      <c r="G96" s="229">
        <f>SUMIF(AG97:AG150,"&lt;&gt;NOR",G97:G150)</f>
        <v>0</v>
      </c>
      <c r="H96" s="229"/>
      <c r="I96" s="229">
        <f>SUM(I97:I150)</f>
        <v>0</v>
      </c>
      <c r="J96" s="229"/>
      <c r="K96" s="229">
        <f>SUM(K97:K150)</f>
        <v>0</v>
      </c>
      <c r="L96" s="229"/>
      <c r="M96" s="229">
        <f>SUM(M97:M150)</f>
        <v>0</v>
      </c>
      <c r="N96" s="229"/>
      <c r="O96" s="229">
        <f>SUM(O97:O150)</f>
        <v>0.18</v>
      </c>
      <c r="P96" s="229"/>
      <c r="Q96" s="229">
        <f>SUM(Q97:Q150)</f>
        <v>2.4499999999999993</v>
      </c>
      <c r="R96" s="229"/>
      <c r="S96" s="229"/>
      <c r="T96" s="230"/>
      <c r="U96" s="224"/>
      <c r="V96" s="224">
        <f>SUM(V97:V150)</f>
        <v>63.719999999999992</v>
      </c>
      <c r="W96" s="224"/>
      <c r="X96" s="224"/>
      <c r="AG96" t="s">
        <v>168</v>
      </c>
    </row>
    <row r="97" spans="1:60" ht="22.5" outlineLevel="1" x14ac:dyDescent="0.2">
      <c r="A97" s="231">
        <v>18</v>
      </c>
      <c r="B97" s="232" t="s">
        <v>266</v>
      </c>
      <c r="C97" s="243" t="s">
        <v>267</v>
      </c>
      <c r="D97" s="233" t="s">
        <v>232</v>
      </c>
      <c r="E97" s="234">
        <v>14.8</v>
      </c>
      <c r="F97" s="235"/>
      <c r="G97" s="236">
        <f>ROUND(E97*F97,2)</f>
        <v>0</v>
      </c>
      <c r="H97" s="235"/>
      <c r="I97" s="236">
        <f>ROUND(E97*H97,2)</f>
        <v>0</v>
      </c>
      <c r="J97" s="235"/>
      <c r="K97" s="236">
        <f>ROUND(E97*J97,2)</f>
        <v>0</v>
      </c>
      <c r="L97" s="236">
        <v>21</v>
      </c>
      <c r="M97" s="236">
        <f>G97*(1+L97/100)</f>
        <v>0</v>
      </c>
      <c r="N97" s="236">
        <v>3.16E-3</v>
      </c>
      <c r="O97" s="236">
        <f>ROUND(E97*N97,2)</f>
        <v>0.05</v>
      </c>
      <c r="P97" s="236">
        <v>0</v>
      </c>
      <c r="Q97" s="236">
        <f>ROUND(E97*P97,2)</f>
        <v>0</v>
      </c>
      <c r="R97" s="236" t="s">
        <v>268</v>
      </c>
      <c r="S97" s="236" t="s">
        <v>172</v>
      </c>
      <c r="T97" s="237" t="s">
        <v>192</v>
      </c>
      <c r="U97" s="222">
        <v>0.56694999999999995</v>
      </c>
      <c r="V97" s="222">
        <f>ROUND(E97*U97,2)</f>
        <v>8.39</v>
      </c>
      <c r="W97" s="222"/>
      <c r="X97" s="222" t="s">
        <v>193</v>
      </c>
      <c r="Y97" s="212"/>
      <c r="Z97" s="212"/>
      <c r="AA97" s="212"/>
      <c r="AB97" s="212"/>
      <c r="AC97" s="212"/>
      <c r="AD97" s="212"/>
      <c r="AE97" s="212"/>
      <c r="AF97" s="212"/>
      <c r="AG97" s="212" t="s">
        <v>194</v>
      </c>
      <c r="AH97" s="212"/>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outlineLevel="1" x14ac:dyDescent="0.2">
      <c r="A98" s="219"/>
      <c r="B98" s="220"/>
      <c r="C98" s="255" t="s">
        <v>234</v>
      </c>
      <c r="D98" s="248"/>
      <c r="E98" s="249"/>
      <c r="F98" s="222"/>
      <c r="G98" s="222"/>
      <c r="H98" s="222"/>
      <c r="I98" s="222"/>
      <c r="J98" s="222"/>
      <c r="K98" s="222"/>
      <c r="L98" s="222"/>
      <c r="M98" s="222"/>
      <c r="N98" s="222"/>
      <c r="O98" s="222"/>
      <c r="P98" s="222"/>
      <c r="Q98" s="222"/>
      <c r="R98" s="222"/>
      <c r="S98" s="222"/>
      <c r="T98" s="222"/>
      <c r="U98" s="222"/>
      <c r="V98" s="222"/>
      <c r="W98" s="222"/>
      <c r="X98" s="222"/>
      <c r="Y98" s="212"/>
      <c r="Z98" s="212"/>
      <c r="AA98" s="212"/>
      <c r="AB98" s="212"/>
      <c r="AC98" s="212"/>
      <c r="AD98" s="212"/>
      <c r="AE98" s="212"/>
      <c r="AF98" s="212"/>
      <c r="AG98" s="212" t="s">
        <v>201</v>
      </c>
      <c r="AH98" s="212">
        <v>0</v>
      </c>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1" x14ac:dyDescent="0.2">
      <c r="A99" s="219"/>
      <c r="B99" s="220"/>
      <c r="C99" s="255" t="s">
        <v>269</v>
      </c>
      <c r="D99" s="248"/>
      <c r="E99" s="249">
        <v>14.8</v>
      </c>
      <c r="F99" s="222"/>
      <c r="G99" s="222"/>
      <c r="H99" s="222"/>
      <c r="I99" s="222"/>
      <c r="J99" s="222"/>
      <c r="K99" s="222"/>
      <c r="L99" s="222"/>
      <c r="M99" s="222"/>
      <c r="N99" s="222"/>
      <c r="O99" s="222"/>
      <c r="P99" s="222"/>
      <c r="Q99" s="222"/>
      <c r="R99" s="222"/>
      <c r="S99" s="222"/>
      <c r="T99" s="222"/>
      <c r="U99" s="222"/>
      <c r="V99" s="222"/>
      <c r="W99" s="222"/>
      <c r="X99" s="222"/>
      <c r="Y99" s="212"/>
      <c r="Z99" s="212"/>
      <c r="AA99" s="212"/>
      <c r="AB99" s="212"/>
      <c r="AC99" s="212"/>
      <c r="AD99" s="212"/>
      <c r="AE99" s="212"/>
      <c r="AF99" s="212"/>
      <c r="AG99" s="212" t="s">
        <v>201</v>
      </c>
      <c r="AH99" s="212">
        <v>0</v>
      </c>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outlineLevel="1" x14ac:dyDescent="0.2">
      <c r="A100" s="219"/>
      <c r="B100" s="220"/>
      <c r="C100" s="258"/>
      <c r="D100" s="239"/>
      <c r="E100" s="239"/>
      <c r="F100" s="239"/>
      <c r="G100" s="239"/>
      <c r="H100" s="222"/>
      <c r="I100" s="222"/>
      <c r="J100" s="222"/>
      <c r="K100" s="222"/>
      <c r="L100" s="222"/>
      <c r="M100" s="222"/>
      <c r="N100" s="222"/>
      <c r="O100" s="222"/>
      <c r="P100" s="222"/>
      <c r="Q100" s="222"/>
      <c r="R100" s="222"/>
      <c r="S100" s="222"/>
      <c r="T100" s="222"/>
      <c r="U100" s="222"/>
      <c r="V100" s="222"/>
      <c r="W100" s="222"/>
      <c r="X100" s="222"/>
      <c r="Y100" s="212"/>
      <c r="Z100" s="212"/>
      <c r="AA100" s="212"/>
      <c r="AB100" s="212"/>
      <c r="AC100" s="212"/>
      <c r="AD100" s="212"/>
      <c r="AE100" s="212"/>
      <c r="AF100" s="212"/>
      <c r="AG100" s="212" t="s">
        <v>175</v>
      </c>
      <c r="AH100" s="212"/>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ht="22.5" outlineLevel="1" x14ac:dyDescent="0.2">
      <c r="A101" s="231">
        <v>19</v>
      </c>
      <c r="B101" s="232" t="s">
        <v>270</v>
      </c>
      <c r="C101" s="243" t="s">
        <v>271</v>
      </c>
      <c r="D101" s="233" t="s">
        <v>232</v>
      </c>
      <c r="E101" s="234">
        <v>25.5</v>
      </c>
      <c r="F101" s="235"/>
      <c r="G101" s="236">
        <f>ROUND(E101*F101,2)</f>
        <v>0</v>
      </c>
      <c r="H101" s="235"/>
      <c r="I101" s="236">
        <f>ROUND(E101*H101,2)</f>
        <v>0</v>
      </c>
      <c r="J101" s="235"/>
      <c r="K101" s="236">
        <f>ROUND(E101*J101,2)</f>
        <v>0</v>
      </c>
      <c r="L101" s="236">
        <v>21</v>
      </c>
      <c r="M101" s="236">
        <f>G101*(1+L101/100)</f>
        <v>0</v>
      </c>
      <c r="N101" s="236">
        <v>5.1399999999999996E-3</v>
      </c>
      <c r="O101" s="236">
        <f>ROUND(E101*N101,2)</f>
        <v>0.13</v>
      </c>
      <c r="P101" s="236">
        <v>0</v>
      </c>
      <c r="Q101" s="236">
        <f>ROUND(E101*P101,2)</f>
        <v>0</v>
      </c>
      <c r="R101" s="236" t="s">
        <v>268</v>
      </c>
      <c r="S101" s="236" t="s">
        <v>172</v>
      </c>
      <c r="T101" s="237" t="s">
        <v>192</v>
      </c>
      <c r="U101" s="222">
        <v>0.65119000000000005</v>
      </c>
      <c r="V101" s="222">
        <f>ROUND(E101*U101,2)</f>
        <v>16.61</v>
      </c>
      <c r="W101" s="222"/>
      <c r="X101" s="222" t="s">
        <v>193</v>
      </c>
      <c r="Y101" s="212"/>
      <c r="Z101" s="212"/>
      <c r="AA101" s="212"/>
      <c r="AB101" s="212"/>
      <c r="AC101" s="212"/>
      <c r="AD101" s="212"/>
      <c r="AE101" s="212"/>
      <c r="AF101" s="212"/>
      <c r="AG101" s="212" t="s">
        <v>194</v>
      </c>
      <c r="AH101" s="212"/>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outlineLevel="1" x14ac:dyDescent="0.2">
      <c r="A102" s="219"/>
      <c r="B102" s="220"/>
      <c r="C102" s="254" t="s">
        <v>272</v>
      </c>
      <c r="D102" s="252"/>
      <c r="E102" s="252"/>
      <c r="F102" s="252"/>
      <c r="G102" s="252"/>
      <c r="H102" s="222"/>
      <c r="I102" s="222"/>
      <c r="J102" s="222"/>
      <c r="K102" s="222"/>
      <c r="L102" s="222"/>
      <c r="M102" s="222"/>
      <c r="N102" s="222"/>
      <c r="O102" s="222"/>
      <c r="P102" s="222"/>
      <c r="Q102" s="222"/>
      <c r="R102" s="222"/>
      <c r="S102" s="222"/>
      <c r="T102" s="222"/>
      <c r="U102" s="222"/>
      <c r="V102" s="222"/>
      <c r="W102" s="222"/>
      <c r="X102" s="222"/>
      <c r="Y102" s="212"/>
      <c r="Z102" s="212"/>
      <c r="AA102" s="212"/>
      <c r="AB102" s="212"/>
      <c r="AC102" s="212"/>
      <c r="AD102" s="212"/>
      <c r="AE102" s="212"/>
      <c r="AF102" s="212"/>
      <c r="AG102" s="212" t="s">
        <v>199</v>
      </c>
      <c r="AH102" s="212"/>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outlineLevel="1" x14ac:dyDescent="0.2">
      <c r="A103" s="219"/>
      <c r="B103" s="220"/>
      <c r="C103" s="255" t="s">
        <v>234</v>
      </c>
      <c r="D103" s="248"/>
      <c r="E103" s="249"/>
      <c r="F103" s="222"/>
      <c r="G103" s="222"/>
      <c r="H103" s="222"/>
      <c r="I103" s="222"/>
      <c r="J103" s="222"/>
      <c r="K103" s="222"/>
      <c r="L103" s="222"/>
      <c r="M103" s="222"/>
      <c r="N103" s="222"/>
      <c r="O103" s="222"/>
      <c r="P103" s="222"/>
      <c r="Q103" s="222"/>
      <c r="R103" s="222"/>
      <c r="S103" s="222"/>
      <c r="T103" s="222"/>
      <c r="U103" s="222"/>
      <c r="V103" s="222"/>
      <c r="W103" s="222"/>
      <c r="X103" s="222"/>
      <c r="Y103" s="212"/>
      <c r="Z103" s="212"/>
      <c r="AA103" s="212"/>
      <c r="AB103" s="212"/>
      <c r="AC103" s="212"/>
      <c r="AD103" s="212"/>
      <c r="AE103" s="212"/>
      <c r="AF103" s="212"/>
      <c r="AG103" s="212" t="s">
        <v>201</v>
      </c>
      <c r="AH103" s="212">
        <v>0</v>
      </c>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1" x14ac:dyDescent="0.2">
      <c r="A104" s="219"/>
      <c r="B104" s="220"/>
      <c r="C104" s="255" t="s">
        <v>273</v>
      </c>
      <c r="D104" s="248"/>
      <c r="E104" s="249">
        <v>25.5</v>
      </c>
      <c r="F104" s="222"/>
      <c r="G104" s="222"/>
      <c r="H104" s="222"/>
      <c r="I104" s="222"/>
      <c r="J104" s="222"/>
      <c r="K104" s="222"/>
      <c r="L104" s="222"/>
      <c r="M104" s="222"/>
      <c r="N104" s="222"/>
      <c r="O104" s="222"/>
      <c r="P104" s="222"/>
      <c r="Q104" s="222"/>
      <c r="R104" s="222"/>
      <c r="S104" s="222"/>
      <c r="T104" s="222"/>
      <c r="U104" s="222"/>
      <c r="V104" s="222"/>
      <c r="W104" s="222"/>
      <c r="X104" s="222"/>
      <c r="Y104" s="212"/>
      <c r="Z104" s="212"/>
      <c r="AA104" s="212"/>
      <c r="AB104" s="212"/>
      <c r="AC104" s="212"/>
      <c r="AD104" s="212"/>
      <c r="AE104" s="212"/>
      <c r="AF104" s="212"/>
      <c r="AG104" s="212" t="s">
        <v>201</v>
      </c>
      <c r="AH104" s="212">
        <v>0</v>
      </c>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1" x14ac:dyDescent="0.2">
      <c r="A105" s="219"/>
      <c r="B105" s="220"/>
      <c r="C105" s="258"/>
      <c r="D105" s="239"/>
      <c r="E105" s="239"/>
      <c r="F105" s="239"/>
      <c r="G105" s="239"/>
      <c r="H105" s="222"/>
      <c r="I105" s="222"/>
      <c r="J105" s="222"/>
      <c r="K105" s="222"/>
      <c r="L105" s="222"/>
      <c r="M105" s="222"/>
      <c r="N105" s="222"/>
      <c r="O105" s="222"/>
      <c r="P105" s="222"/>
      <c r="Q105" s="222"/>
      <c r="R105" s="222"/>
      <c r="S105" s="222"/>
      <c r="T105" s="222"/>
      <c r="U105" s="222"/>
      <c r="V105" s="222"/>
      <c r="W105" s="222"/>
      <c r="X105" s="222"/>
      <c r="Y105" s="212"/>
      <c r="Z105" s="212"/>
      <c r="AA105" s="212"/>
      <c r="AB105" s="212"/>
      <c r="AC105" s="212"/>
      <c r="AD105" s="212"/>
      <c r="AE105" s="212"/>
      <c r="AF105" s="212"/>
      <c r="AG105" s="212" t="s">
        <v>175</v>
      </c>
      <c r="AH105" s="212"/>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1" x14ac:dyDescent="0.2">
      <c r="A106" s="231">
        <v>20</v>
      </c>
      <c r="B106" s="232" t="s">
        <v>274</v>
      </c>
      <c r="C106" s="243" t="s">
        <v>275</v>
      </c>
      <c r="D106" s="233" t="s">
        <v>190</v>
      </c>
      <c r="E106" s="234">
        <v>269</v>
      </c>
      <c r="F106" s="235"/>
      <c r="G106" s="236">
        <f>ROUND(E106*F106,2)</f>
        <v>0</v>
      </c>
      <c r="H106" s="235"/>
      <c r="I106" s="236">
        <f>ROUND(E106*H106,2)</f>
        <v>0</v>
      </c>
      <c r="J106" s="235"/>
      <c r="K106" s="236">
        <f>ROUND(E106*J106,2)</f>
        <v>0</v>
      </c>
      <c r="L106" s="236">
        <v>21</v>
      </c>
      <c r="M106" s="236">
        <f>G106*(1+L106/100)</f>
        <v>0</v>
      </c>
      <c r="N106" s="236">
        <v>0</v>
      </c>
      <c r="O106" s="236">
        <f>ROUND(E106*N106,2)</f>
        <v>0</v>
      </c>
      <c r="P106" s="236">
        <v>7.3200000000000001E-3</v>
      </c>
      <c r="Q106" s="236">
        <f>ROUND(E106*P106,2)</f>
        <v>1.97</v>
      </c>
      <c r="R106" s="236" t="s">
        <v>268</v>
      </c>
      <c r="S106" s="236" t="s">
        <v>172</v>
      </c>
      <c r="T106" s="237" t="s">
        <v>192</v>
      </c>
      <c r="U106" s="222">
        <v>9.1999999999999998E-2</v>
      </c>
      <c r="V106" s="222">
        <f>ROUND(E106*U106,2)</f>
        <v>24.75</v>
      </c>
      <c r="W106" s="222"/>
      <c r="X106" s="222" t="s">
        <v>193</v>
      </c>
      <c r="Y106" s="212"/>
      <c r="Z106" s="212"/>
      <c r="AA106" s="212"/>
      <c r="AB106" s="212"/>
      <c r="AC106" s="212"/>
      <c r="AD106" s="212"/>
      <c r="AE106" s="212"/>
      <c r="AF106" s="212"/>
      <c r="AG106" s="212" t="s">
        <v>194</v>
      </c>
      <c r="AH106" s="212"/>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outlineLevel="1" x14ac:dyDescent="0.2">
      <c r="A107" s="219"/>
      <c r="B107" s="220"/>
      <c r="C107" s="255" t="s">
        <v>229</v>
      </c>
      <c r="D107" s="248"/>
      <c r="E107" s="249">
        <v>269</v>
      </c>
      <c r="F107" s="222"/>
      <c r="G107" s="222"/>
      <c r="H107" s="222"/>
      <c r="I107" s="222"/>
      <c r="J107" s="222"/>
      <c r="K107" s="222"/>
      <c r="L107" s="222"/>
      <c r="M107" s="222"/>
      <c r="N107" s="222"/>
      <c r="O107" s="222"/>
      <c r="P107" s="222"/>
      <c r="Q107" s="222"/>
      <c r="R107" s="222"/>
      <c r="S107" s="222"/>
      <c r="T107" s="222"/>
      <c r="U107" s="222"/>
      <c r="V107" s="222"/>
      <c r="W107" s="222"/>
      <c r="X107" s="222"/>
      <c r="Y107" s="212"/>
      <c r="Z107" s="212"/>
      <c r="AA107" s="212"/>
      <c r="AB107" s="212"/>
      <c r="AC107" s="212"/>
      <c r="AD107" s="212"/>
      <c r="AE107" s="212"/>
      <c r="AF107" s="212"/>
      <c r="AG107" s="212" t="s">
        <v>201</v>
      </c>
      <c r="AH107" s="212">
        <v>0</v>
      </c>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outlineLevel="1" x14ac:dyDescent="0.2">
      <c r="A108" s="219"/>
      <c r="B108" s="220"/>
      <c r="C108" s="258"/>
      <c r="D108" s="239"/>
      <c r="E108" s="239"/>
      <c r="F108" s="239"/>
      <c r="G108" s="239"/>
      <c r="H108" s="222"/>
      <c r="I108" s="222"/>
      <c r="J108" s="222"/>
      <c r="K108" s="222"/>
      <c r="L108" s="222"/>
      <c r="M108" s="222"/>
      <c r="N108" s="222"/>
      <c r="O108" s="222"/>
      <c r="P108" s="222"/>
      <c r="Q108" s="222"/>
      <c r="R108" s="222"/>
      <c r="S108" s="222"/>
      <c r="T108" s="222"/>
      <c r="U108" s="222"/>
      <c r="V108" s="222"/>
      <c r="W108" s="222"/>
      <c r="X108" s="222"/>
      <c r="Y108" s="212"/>
      <c r="Z108" s="212"/>
      <c r="AA108" s="212"/>
      <c r="AB108" s="212"/>
      <c r="AC108" s="212"/>
      <c r="AD108" s="212"/>
      <c r="AE108" s="212"/>
      <c r="AF108" s="212"/>
      <c r="AG108" s="212" t="s">
        <v>175</v>
      </c>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outlineLevel="1" x14ac:dyDescent="0.2">
      <c r="A109" s="231">
        <v>21</v>
      </c>
      <c r="B109" s="232" t="s">
        <v>276</v>
      </c>
      <c r="C109" s="243" t="s">
        <v>277</v>
      </c>
      <c r="D109" s="233" t="s">
        <v>232</v>
      </c>
      <c r="E109" s="234">
        <v>25.5</v>
      </c>
      <c r="F109" s="235"/>
      <c r="G109" s="236">
        <f>ROUND(E109*F109,2)</f>
        <v>0</v>
      </c>
      <c r="H109" s="235"/>
      <c r="I109" s="236">
        <f>ROUND(E109*H109,2)</f>
        <v>0</v>
      </c>
      <c r="J109" s="235"/>
      <c r="K109" s="236">
        <f>ROUND(E109*J109,2)</f>
        <v>0</v>
      </c>
      <c r="L109" s="236">
        <v>21</v>
      </c>
      <c r="M109" s="236">
        <f>G109*(1+L109/100)</f>
        <v>0</v>
      </c>
      <c r="N109" s="236">
        <v>0</v>
      </c>
      <c r="O109" s="236">
        <f>ROUND(E109*N109,2)</f>
        <v>0</v>
      </c>
      <c r="P109" s="236">
        <v>3.2000000000000002E-3</v>
      </c>
      <c r="Q109" s="236">
        <f>ROUND(E109*P109,2)</f>
        <v>0.08</v>
      </c>
      <c r="R109" s="236" t="s">
        <v>268</v>
      </c>
      <c r="S109" s="236" t="s">
        <v>172</v>
      </c>
      <c r="T109" s="237" t="s">
        <v>192</v>
      </c>
      <c r="U109" s="222">
        <v>8.0500000000000002E-2</v>
      </c>
      <c r="V109" s="222">
        <f>ROUND(E109*U109,2)</f>
        <v>2.0499999999999998</v>
      </c>
      <c r="W109" s="222"/>
      <c r="X109" s="222" t="s">
        <v>193</v>
      </c>
      <c r="Y109" s="212"/>
      <c r="Z109" s="212"/>
      <c r="AA109" s="212"/>
      <c r="AB109" s="212"/>
      <c r="AC109" s="212"/>
      <c r="AD109" s="212"/>
      <c r="AE109" s="212"/>
      <c r="AF109" s="212"/>
      <c r="AG109" s="212" t="s">
        <v>194</v>
      </c>
      <c r="AH109" s="212"/>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outlineLevel="1" x14ac:dyDescent="0.2">
      <c r="A110" s="219"/>
      <c r="B110" s="220"/>
      <c r="C110" s="255" t="s">
        <v>278</v>
      </c>
      <c r="D110" s="248"/>
      <c r="E110" s="249">
        <v>25.5</v>
      </c>
      <c r="F110" s="222"/>
      <c r="G110" s="222"/>
      <c r="H110" s="222"/>
      <c r="I110" s="222"/>
      <c r="J110" s="222"/>
      <c r="K110" s="222"/>
      <c r="L110" s="222"/>
      <c r="M110" s="222"/>
      <c r="N110" s="222"/>
      <c r="O110" s="222"/>
      <c r="P110" s="222"/>
      <c r="Q110" s="222"/>
      <c r="R110" s="222"/>
      <c r="S110" s="222"/>
      <c r="T110" s="222"/>
      <c r="U110" s="222"/>
      <c r="V110" s="222"/>
      <c r="W110" s="222"/>
      <c r="X110" s="222"/>
      <c r="Y110" s="212"/>
      <c r="Z110" s="212"/>
      <c r="AA110" s="212"/>
      <c r="AB110" s="212"/>
      <c r="AC110" s="212"/>
      <c r="AD110" s="212"/>
      <c r="AE110" s="212"/>
      <c r="AF110" s="212"/>
      <c r="AG110" s="212" t="s">
        <v>201</v>
      </c>
      <c r="AH110" s="212">
        <v>0</v>
      </c>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outlineLevel="1" x14ac:dyDescent="0.2">
      <c r="A111" s="219"/>
      <c r="B111" s="220"/>
      <c r="C111" s="258"/>
      <c r="D111" s="239"/>
      <c r="E111" s="239"/>
      <c r="F111" s="239"/>
      <c r="G111" s="239"/>
      <c r="H111" s="222"/>
      <c r="I111" s="222"/>
      <c r="J111" s="222"/>
      <c r="K111" s="222"/>
      <c r="L111" s="222"/>
      <c r="M111" s="222"/>
      <c r="N111" s="222"/>
      <c r="O111" s="222"/>
      <c r="P111" s="222"/>
      <c r="Q111" s="222"/>
      <c r="R111" s="222"/>
      <c r="S111" s="222"/>
      <c r="T111" s="222"/>
      <c r="U111" s="222"/>
      <c r="V111" s="222"/>
      <c r="W111" s="222"/>
      <c r="X111" s="222"/>
      <c r="Y111" s="212"/>
      <c r="Z111" s="212"/>
      <c r="AA111" s="212"/>
      <c r="AB111" s="212"/>
      <c r="AC111" s="212"/>
      <c r="AD111" s="212"/>
      <c r="AE111" s="212"/>
      <c r="AF111" s="212"/>
      <c r="AG111" s="212" t="s">
        <v>175</v>
      </c>
      <c r="AH111" s="212"/>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ht="22.5" outlineLevel="1" x14ac:dyDescent="0.2">
      <c r="A112" s="231">
        <v>22</v>
      </c>
      <c r="B112" s="232" t="s">
        <v>279</v>
      </c>
      <c r="C112" s="243" t="s">
        <v>280</v>
      </c>
      <c r="D112" s="233" t="s">
        <v>232</v>
      </c>
      <c r="E112" s="234">
        <v>17.8</v>
      </c>
      <c r="F112" s="235"/>
      <c r="G112" s="236">
        <f>ROUND(E112*F112,2)</f>
        <v>0</v>
      </c>
      <c r="H112" s="235"/>
      <c r="I112" s="236">
        <f>ROUND(E112*H112,2)</f>
        <v>0</v>
      </c>
      <c r="J112" s="235"/>
      <c r="K112" s="236">
        <f>ROUND(E112*J112,2)</f>
        <v>0</v>
      </c>
      <c r="L112" s="236">
        <v>21</v>
      </c>
      <c r="M112" s="236">
        <f>G112*(1+L112/100)</f>
        <v>0</v>
      </c>
      <c r="N112" s="236">
        <v>0</v>
      </c>
      <c r="O112" s="236">
        <f>ROUND(E112*N112,2)</f>
        <v>0</v>
      </c>
      <c r="P112" s="236">
        <v>4.6600000000000001E-3</v>
      </c>
      <c r="Q112" s="236">
        <f>ROUND(E112*P112,2)</f>
        <v>0.08</v>
      </c>
      <c r="R112" s="236" t="s">
        <v>268</v>
      </c>
      <c r="S112" s="236" t="s">
        <v>172</v>
      </c>
      <c r="T112" s="237" t="s">
        <v>192</v>
      </c>
      <c r="U112" s="222">
        <v>8.0500000000000002E-2</v>
      </c>
      <c r="V112" s="222">
        <f>ROUND(E112*U112,2)</f>
        <v>1.43</v>
      </c>
      <c r="W112" s="222"/>
      <c r="X112" s="222" t="s">
        <v>193</v>
      </c>
      <c r="Y112" s="212"/>
      <c r="Z112" s="212"/>
      <c r="AA112" s="212"/>
      <c r="AB112" s="212"/>
      <c r="AC112" s="212"/>
      <c r="AD112" s="212"/>
      <c r="AE112" s="212"/>
      <c r="AF112" s="212"/>
      <c r="AG112" s="212" t="s">
        <v>194</v>
      </c>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outlineLevel="1" x14ac:dyDescent="0.2">
      <c r="A113" s="219"/>
      <c r="B113" s="220"/>
      <c r="C113" s="255" t="s">
        <v>281</v>
      </c>
      <c r="D113" s="248"/>
      <c r="E113" s="249">
        <v>17.8</v>
      </c>
      <c r="F113" s="222"/>
      <c r="G113" s="222"/>
      <c r="H113" s="222"/>
      <c r="I113" s="222"/>
      <c r="J113" s="222"/>
      <c r="K113" s="222"/>
      <c r="L113" s="222"/>
      <c r="M113" s="222"/>
      <c r="N113" s="222"/>
      <c r="O113" s="222"/>
      <c r="P113" s="222"/>
      <c r="Q113" s="222"/>
      <c r="R113" s="222"/>
      <c r="S113" s="222"/>
      <c r="T113" s="222"/>
      <c r="U113" s="222"/>
      <c r="V113" s="222"/>
      <c r="W113" s="222"/>
      <c r="X113" s="222"/>
      <c r="Y113" s="212"/>
      <c r="Z113" s="212"/>
      <c r="AA113" s="212"/>
      <c r="AB113" s="212"/>
      <c r="AC113" s="212"/>
      <c r="AD113" s="212"/>
      <c r="AE113" s="212"/>
      <c r="AF113" s="212"/>
      <c r="AG113" s="212" t="s">
        <v>201</v>
      </c>
      <c r="AH113" s="212">
        <v>0</v>
      </c>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outlineLevel="1" x14ac:dyDescent="0.2">
      <c r="A114" s="219"/>
      <c r="B114" s="220"/>
      <c r="C114" s="258"/>
      <c r="D114" s="239"/>
      <c r="E114" s="239"/>
      <c r="F114" s="239"/>
      <c r="G114" s="239"/>
      <c r="H114" s="222"/>
      <c r="I114" s="222"/>
      <c r="J114" s="222"/>
      <c r="K114" s="222"/>
      <c r="L114" s="222"/>
      <c r="M114" s="222"/>
      <c r="N114" s="222"/>
      <c r="O114" s="222"/>
      <c r="P114" s="222"/>
      <c r="Q114" s="222"/>
      <c r="R114" s="222"/>
      <c r="S114" s="222"/>
      <c r="T114" s="222"/>
      <c r="U114" s="222"/>
      <c r="V114" s="222"/>
      <c r="W114" s="222"/>
      <c r="X114" s="222"/>
      <c r="Y114" s="212"/>
      <c r="Z114" s="212"/>
      <c r="AA114" s="212"/>
      <c r="AB114" s="212"/>
      <c r="AC114" s="212"/>
      <c r="AD114" s="212"/>
      <c r="AE114" s="212"/>
      <c r="AF114" s="212"/>
      <c r="AG114" s="212" t="s">
        <v>175</v>
      </c>
      <c r="AH114" s="212"/>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1" x14ac:dyDescent="0.2">
      <c r="A115" s="231">
        <v>23</v>
      </c>
      <c r="B115" s="232" t="s">
        <v>282</v>
      </c>
      <c r="C115" s="243" t="s">
        <v>283</v>
      </c>
      <c r="D115" s="233" t="s">
        <v>284</v>
      </c>
      <c r="E115" s="234">
        <v>26</v>
      </c>
      <c r="F115" s="235"/>
      <c r="G115" s="236">
        <f>ROUND(E115*F115,2)</f>
        <v>0</v>
      </c>
      <c r="H115" s="235"/>
      <c r="I115" s="236">
        <f>ROUND(E115*H115,2)</f>
        <v>0</v>
      </c>
      <c r="J115" s="235"/>
      <c r="K115" s="236">
        <f>ROUND(E115*J115,2)</f>
        <v>0</v>
      </c>
      <c r="L115" s="236">
        <v>21</v>
      </c>
      <c r="M115" s="236">
        <f>G115*(1+L115/100)</f>
        <v>0</v>
      </c>
      <c r="N115" s="236">
        <v>0</v>
      </c>
      <c r="O115" s="236">
        <f>ROUND(E115*N115,2)</f>
        <v>0</v>
      </c>
      <c r="P115" s="236">
        <v>9.6000000000000002E-4</v>
      </c>
      <c r="Q115" s="236">
        <f>ROUND(E115*P115,2)</f>
        <v>0.02</v>
      </c>
      <c r="R115" s="236" t="s">
        <v>268</v>
      </c>
      <c r="S115" s="236" t="s">
        <v>172</v>
      </c>
      <c r="T115" s="237" t="s">
        <v>192</v>
      </c>
      <c r="U115" s="222">
        <v>5.7500000000000002E-2</v>
      </c>
      <c r="V115" s="222">
        <f>ROUND(E115*U115,2)</f>
        <v>1.5</v>
      </c>
      <c r="W115" s="222"/>
      <c r="X115" s="222" t="s">
        <v>193</v>
      </c>
      <c r="Y115" s="212"/>
      <c r="Z115" s="212"/>
      <c r="AA115" s="212"/>
      <c r="AB115" s="212"/>
      <c r="AC115" s="212"/>
      <c r="AD115" s="212"/>
      <c r="AE115" s="212"/>
      <c r="AF115" s="212"/>
      <c r="AG115" s="212" t="s">
        <v>194</v>
      </c>
      <c r="AH115" s="212"/>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outlineLevel="1" x14ac:dyDescent="0.2">
      <c r="A116" s="219"/>
      <c r="B116" s="220"/>
      <c r="C116" s="244"/>
      <c r="D116" s="240"/>
      <c r="E116" s="240"/>
      <c r="F116" s="240"/>
      <c r="G116" s="240"/>
      <c r="H116" s="222"/>
      <c r="I116" s="222"/>
      <c r="J116" s="222"/>
      <c r="K116" s="222"/>
      <c r="L116" s="222"/>
      <c r="M116" s="222"/>
      <c r="N116" s="222"/>
      <c r="O116" s="222"/>
      <c r="P116" s="222"/>
      <c r="Q116" s="222"/>
      <c r="R116" s="222"/>
      <c r="S116" s="222"/>
      <c r="T116" s="222"/>
      <c r="U116" s="222"/>
      <c r="V116" s="222"/>
      <c r="W116" s="222"/>
      <c r="X116" s="222"/>
      <c r="Y116" s="212"/>
      <c r="Z116" s="212"/>
      <c r="AA116" s="212"/>
      <c r="AB116" s="212"/>
      <c r="AC116" s="212"/>
      <c r="AD116" s="212"/>
      <c r="AE116" s="212"/>
      <c r="AF116" s="212"/>
      <c r="AG116" s="212" t="s">
        <v>175</v>
      </c>
      <c r="AH116" s="212"/>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outlineLevel="1" x14ac:dyDescent="0.2">
      <c r="A117" s="231">
        <v>24</v>
      </c>
      <c r="B117" s="232" t="s">
        <v>285</v>
      </c>
      <c r="C117" s="243" t="s">
        <v>286</v>
      </c>
      <c r="D117" s="233" t="s">
        <v>232</v>
      </c>
      <c r="E117" s="234">
        <v>25.5</v>
      </c>
      <c r="F117" s="235"/>
      <c r="G117" s="236">
        <f>ROUND(E117*F117,2)</f>
        <v>0</v>
      </c>
      <c r="H117" s="235"/>
      <c r="I117" s="236">
        <f>ROUND(E117*H117,2)</f>
        <v>0</v>
      </c>
      <c r="J117" s="235"/>
      <c r="K117" s="236">
        <f>ROUND(E117*J117,2)</f>
        <v>0</v>
      </c>
      <c r="L117" s="236">
        <v>21</v>
      </c>
      <c r="M117" s="236">
        <f>G117*(1+L117/100)</f>
        <v>0</v>
      </c>
      <c r="N117" s="236">
        <v>0</v>
      </c>
      <c r="O117" s="236">
        <f>ROUND(E117*N117,2)</f>
        <v>0</v>
      </c>
      <c r="P117" s="236">
        <v>4.45E-3</v>
      </c>
      <c r="Q117" s="236">
        <f>ROUND(E117*P117,2)</f>
        <v>0.11</v>
      </c>
      <c r="R117" s="236" t="s">
        <v>268</v>
      </c>
      <c r="S117" s="236" t="s">
        <v>172</v>
      </c>
      <c r="T117" s="237" t="s">
        <v>192</v>
      </c>
      <c r="U117" s="222">
        <v>8.0500000000000002E-2</v>
      </c>
      <c r="V117" s="222">
        <f>ROUND(E117*U117,2)</f>
        <v>2.0499999999999998</v>
      </c>
      <c r="W117" s="222"/>
      <c r="X117" s="222" t="s">
        <v>193</v>
      </c>
      <c r="Y117" s="212"/>
      <c r="Z117" s="212"/>
      <c r="AA117" s="212"/>
      <c r="AB117" s="212"/>
      <c r="AC117" s="212"/>
      <c r="AD117" s="212"/>
      <c r="AE117" s="212"/>
      <c r="AF117" s="212"/>
      <c r="AG117" s="212" t="s">
        <v>194</v>
      </c>
      <c r="AH117" s="212"/>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outlineLevel="1" x14ac:dyDescent="0.2">
      <c r="A118" s="219"/>
      <c r="B118" s="220"/>
      <c r="C118" s="255" t="s">
        <v>278</v>
      </c>
      <c r="D118" s="248"/>
      <c r="E118" s="249">
        <v>25.5</v>
      </c>
      <c r="F118" s="222"/>
      <c r="G118" s="222"/>
      <c r="H118" s="222"/>
      <c r="I118" s="222"/>
      <c r="J118" s="222"/>
      <c r="K118" s="222"/>
      <c r="L118" s="222"/>
      <c r="M118" s="222"/>
      <c r="N118" s="222"/>
      <c r="O118" s="222"/>
      <c r="P118" s="222"/>
      <c r="Q118" s="222"/>
      <c r="R118" s="222"/>
      <c r="S118" s="222"/>
      <c r="T118" s="222"/>
      <c r="U118" s="222"/>
      <c r="V118" s="222"/>
      <c r="W118" s="222"/>
      <c r="X118" s="222"/>
      <c r="Y118" s="212"/>
      <c r="Z118" s="212"/>
      <c r="AA118" s="212"/>
      <c r="AB118" s="212"/>
      <c r="AC118" s="212"/>
      <c r="AD118" s="212"/>
      <c r="AE118" s="212"/>
      <c r="AF118" s="212"/>
      <c r="AG118" s="212" t="s">
        <v>201</v>
      </c>
      <c r="AH118" s="212">
        <v>0</v>
      </c>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outlineLevel="1" x14ac:dyDescent="0.2">
      <c r="A119" s="219"/>
      <c r="B119" s="220"/>
      <c r="C119" s="258"/>
      <c r="D119" s="239"/>
      <c r="E119" s="239"/>
      <c r="F119" s="239"/>
      <c r="G119" s="239"/>
      <c r="H119" s="222"/>
      <c r="I119" s="222"/>
      <c r="J119" s="222"/>
      <c r="K119" s="222"/>
      <c r="L119" s="222"/>
      <c r="M119" s="222"/>
      <c r="N119" s="222"/>
      <c r="O119" s="222"/>
      <c r="P119" s="222"/>
      <c r="Q119" s="222"/>
      <c r="R119" s="222"/>
      <c r="S119" s="222"/>
      <c r="T119" s="222"/>
      <c r="U119" s="222"/>
      <c r="V119" s="222"/>
      <c r="W119" s="222"/>
      <c r="X119" s="222"/>
      <c r="Y119" s="212"/>
      <c r="Z119" s="212"/>
      <c r="AA119" s="212"/>
      <c r="AB119" s="212"/>
      <c r="AC119" s="212"/>
      <c r="AD119" s="212"/>
      <c r="AE119" s="212"/>
      <c r="AF119" s="212"/>
      <c r="AG119" s="212" t="s">
        <v>175</v>
      </c>
      <c r="AH119" s="212"/>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1" x14ac:dyDescent="0.2">
      <c r="A120" s="231">
        <v>25</v>
      </c>
      <c r="B120" s="232" t="s">
        <v>287</v>
      </c>
      <c r="C120" s="243" t="s">
        <v>288</v>
      </c>
      <c r="D120" s="233" t="s">
        <v>284</v>
      </c>
      <c r="E120" s="234">
        <v>2</v>
      </c>
      <c r="F120" s="235"/>
      <c r="G120" s="236">
        <f>ROUND(E120*F120,2)</f>
        <v>0</v>
      </c>
      <c r="H120" s="235"/>
      <c r="I120" s="236">
        <f>ROUND(E120*H120,2)</f>
        <v>0</v>
      </c>
      <c r="J120" s="235"/>
      <c r="K120" s="236">
        <f>ROUND(E120*J120,2)</f>
        <v>0</v>
      </c>
      <c r="L120" s="236">
        <v>21</v>
      </c>
      <c r="M120" s="236">
        <f>G120*(1+L120/100)</f>
        <v>0</v>
      </c>
      <c r="N120" s="236">
        <v>0</v>
      </c>
      <c r="O120" s="236">
        <f>ROUND(E120*N120,2)</f>
        <v>0</v>
      </c>
      <c r="P120" s="236">
        <v>1.15E-3</v>
      </c>
      <c r="Q120" s="236">
        <f>ROUND(E120*P120,2)</f>
        <v>0</v>
      </c>
      <c r="R120" s="236" t="s">
        <v>268</v>
      </c>
      <c r="S120" s="236" t="s">
        <v>172</v>
      </c>
      <c r="T120" s="237" t="s">
        <v>192</v>
      </c>
      <c r="U120" s="222">
        <v>9.1999999999999998E-2</v>
      </c>
      <c r="V120" s="222">
        <f>ROUND(E120*U120,2)</f>
        <v>0.18</v>
      </c>
      <c r="W120" s="222"/>
      <c r="X120" s="222" t="s">
        <v>193</v>
      </c>
      <c r="Y120" s="212"/>
      <c r="Z120" s="212"/>
      <c r="AA120" s="212"/>
      <c r="AB120" s="212"/>
      <c r="AC120" s="212"/>
      <c r="AD120" s="212"/>
      <c r="AE120" s="212"/>
      <c r="AF120" s="212"/>
      <c r="AG120" s="212" t="s">
        <v>194</v>
      </c>
      <c r="AH120" s="212"/>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outlineLevel="1" x14ac:dyDescent="0.2">
      <c r="A121" s="219"/>
      <c r="B121" s="220"/>
      <c r="C121" s="255" t="s">
        <v>289</v>
      </c>
      <c r="D121" s="248"/>
      <c r="E121" s="249">
        <v>2</v>
      </c>
      <c r="F121" s="222"/>
      <c r="G121" s="222"/>
      <c r="H121" s="222"/>
      <c r="I121" s="222"/>
      <c r="J121" s="222"/>
      <c r="K121" s="222"/>
      <c r="L121" s="222"/>
      <c r="M121" s="222"/>
      <c r="N121" s="222"/>
      <c r="O121" s="222"/>
      <c r="P121" s="222"/>
      <c r="Q121" s="222"/>
      <c r="R121" s="222"/>
      <c r="S121" s="222"/>
      <c r="T121" s="222"/>
      <c r="U121" s="222"/>
      <c r="V121" s="222"/>
      <c r="W121" s="222"/>
      <c r="X121" s="222"/>
      <c r="Y121" s="212"/>
      <c r="Z121" s="212"/>
      <c r="AA121" s="212"/>
      <c r="AB121" s="212"/>
      <c r="AC121" s="212"/>
      <c r="AD121" s="212"/>
      <c r="AE121" s="212"/>
      <c r="AF121" s="212"/>
      <c r="AG121" s="212" t="s">
        <v>201</v>
      </c>
      <c r="AH121" s="212">
        <v>0</v>
      </c>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outlineLevel="1" x14ac:dyDescent="0.2">
      <c r="A122" s="219"/>
      <c r="B122" s="220"/>
      <c r="C122" s="258"/>
      <c r="D122" s="239"/>
      <c r="E122" s="239"/>
      <c r="F122" s="239"/>
      <c r="G122" s="239"/>
      <c r="H122" s="222"/>
      <c r="I122" s="222"/>
      <c r="J122" s="222"/>
      <c r="K122" s="222"/>
      <c r="L122" s="222"/>
      <c r="M122" s="222"/>
      <c r="N122" s="222"/>
      <c r="O122" s="222"/>
      <c r="P122" s="222"/>
      <c r="Q122" s="222"/>
      <c r="R122" s="222"/>
      <c r="S122" s="222"/>
      <c r="T122" s="222"/>
      <c r="U122" s="222"/>
      <c r="V122" s="222"/>
      <c r="W122" s="222"/>
      <c r="X122" s="222"/>
      <c r="Y122" s="212"/>
      <c r="Z122" s="212"/>
      <c r="AA122" s="212"/>
      <c r="AB122" s="212"/>
      <c r="AC122" s="212"/>
      <c r="AD122" s="212"/>
      <c r="AE122" s="212"/>
      <c r="AF122" s="212"/>
      <c r="AG122" s="212" t="s">
        <v>175</v>
      </c>
      <c r="AH122" s="212"/>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outlineLevel="1" x14ac:dyDescent="0.2">
      <c r="A123" s="231">
        <v>26</v>
      </c>
      <c r="B123" s="232" t="s">
        <v>290</v>
      </c>
      <c r="C123" s="243" t="s">
        <v>291</v>
      </c>
      <c r="D123" s="233" t="s">
        <v>232</v>
      </c>
      <c r="E123" s="234">
        <v>28.7</v>
      </c>
      <c r="F123" s="235"/>
      <c r="G123" s="236">
        <f>ROUND(E123*F123,2)</f>
        <v>0</v>
      </c>
      <c r="H123" s="235"/>
      <c r="I123" s="236">
        <f>ROUND(E123*H123,2)</f>
        <v>0</v>
      </c>
      <c r="J123" s="235"/>
      <c r="K123" s="236">
        <f>ROUND(E123*J123,2)</f>
        <v>0</v>
      </c>
      <c r="L123" s="236">
        <v>21</v>
      </c>
      <c r="M123" s="236">
        <f>G123*(1+L123/100)</f>
        <v>0</v>
      </c>
      <c r="N123" s="236">
        <v>0</v>
      </c>
      <c r="O123" s="236">
        <f>ROUND(E123*N123,2)</f>
        <v>0</v>
      </c>
      <c r="P123" s="236">
        <v>2.5000000000000001E-3</v>
      </c>
      <c r="Q123" s="236">
        <f>ROUND(E123*P123,2)</f>
        <v>7.0000000000000007E-2</v>
      </c>
      <c r="R123" s="236" t="s">
        <v>268</v>
      </c>
      <c r="S123" s="236" t="s">
        <v>172</v>
      </c>
      <c r="T123" s="237" t="s">
        <v>192</v>
      </c>
      <c r="U123" s="222">
        <v>6.9000000000000006E-2</v>
      </c>
      <c r="V123" s="222">
        <f>ROUND(E123*U123,2)</f>
        <v>1.98</v>
      </c>
      <c r="W123" s="222"/>
      <c r="X123" s="222" t="s">
        <v>193</v>
      </c>
      <c r="Y123" s="212"/>
      <c r="Z123" s="212"/>
      <c r="AA123" s="212"/>
      <c r="AB123" s="212"/>
      <c r="AC123" s="212"/>
      <c r="AD123" s="212"/>
      <c r="AE123" s="212"/>
      <c r="AF123" s="212"/>
      <c r="AG123" s="212" t="s">
        <v>194</v>
      </c>
      <c r="AH123" s="212"/>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outlineLevel="1" x14ac:dyDescent="0.2">
      <c r="A124" s="219"/>
      <c r="B124" s="220"/>
      <c r="C124" s="255" t="s">
        <v>292</v>
      </c>
      <c r="D124" s="248"/>
      <c r="E124" s="249">
        <v>28.7</v>
      </c>
      <c r="F124" s="222"/>
      <c r="G124" s="222"/>
      <c r="H124" s="222"/>
      <c r="I124" s="222"/>
      <c r="J124" s="222"/>
      <c r="K124" s="222"/>
      <c r="L124" s="222"/>
      <c r="M124" s="222"/>
      <c r="N124" s="222"/>
      <c r="O124" s="222"/>
      <c r="P124" s="222"/>
      <c r="Q124" s="222"/>
      <c r="R124" s="222"/>
      <c r="S124" s="222"/>
      <c r="T124" s="222"/>
      <c r="U124" s="222"/>
      <c r="V124" s="222"/>
      <c r="W124" s="222"/>
      <c r="X124" s="222"/>
      <c r="Y124" s="212"/>
      <c r="Z124" s="212"/>
      <c r="AA124" s="212"/>
      <c r="AB124" s="212"/>
      <c r="AC124" s="212"/>
      <c r="AD124" s="212"/>
      <c r="AE124" s="212"/>
      <c r="AF124" s="212"/>
      <c r="AG124" s="212" t="s">
        <v>201</v>
      </c>
      <c r="AH124" s="212">
        <v>0</v>
      </c>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outlineLevel="1" x14ac:dyDescent="0.2">
      <c r="A125" s="219"/>
      <c r="B125" s="220"/>
      <c r="C125" s="258"/>
      <c r="D125" s="239"/>
      <c r="E125" s="239"/>
      <c r="F125" s="239"/>
      <c r="G125" s="239"/>
      <c r="H125" s="222"/>
      <c r="I125" s="222"/>
      <c r="J125" s="222"/>
      <c r="K125" s="222"/>
      <c r="L125" s="222"/>
      <c r="M125" s="222"/>
      <c r="N125" s="222"/>
      <c r="O125" s="222"/>
      <c r="P125" s="222"/>
      <c r="Q125" s="222"/>
      <c r="R125" s="222"/>
      <c r="S125" s="222"/>
      <c r="T125" s="222"/>
      <c r="U125" s="222"/>
      <c r="V125" s="222"/>
      <c r="W125" s="222"/>
      <c r="X125" s="222"/>
      <c r="Y125" s="212"/>
      <c r="Z125" s="212"/>
      <c r="AA125" s="212"/>
      <c r="AB125" s="212"/>
      <c r="AC125" s="212"/>
      <c r="AD125" s="212"/>
      <c r="AE125" s="212"/>
      <c r="AF125" s="212"/>
      <c r="AG125" s="212" t="s">
        <v>175</v>
      </c>
      <c r="AH125" s="212"/>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outlineLevel="1" x14ac:dyDescent="0.2">
      <c r="A126" s="231">
        <v>27</v>
      </c>
      <c r="B126" s="232" t="s">
        <v>293</v>
      </c>
      <c r="C126" s="243" t="s">
        <v>294</v>
      </c>
      <c r="D126" s="233" t="s">
        <v>232</v>
      </c>
      <c r="E126" s="234">
        <v>18.55</v>
      </c>
      <c r="F126" s="235"/>
      <c r="G126" s="236">
        <f>ROUND(E126*F126,2)</f>
        <v>0</v>
      </c>
      <c r="H126" s="235"/>
      <c r="I126" s="236">
        <f>ROUND(E126*H126,2)</f>
        <v>0</v>
      </c>
      <c r="J126" s="235"/>
      <c r="K126" s="236">
        <f>ROUND(E126*J126,2)</f>
        <v>0</v>
      </c>
      <c r="L126" s="236">
        <v>21</v>
      </c>
      <c r="M126" s="236">
        <f>G126*(1+L126/100)</f>
        <v>0</v>
      </c>
      <c r="N126" s="236">
        <v>0</v>
      </c>
      <c r="O126" s="236">
        <f>ROUND(E126*N126,2)</f>
        <v>0</v>
      </c>
      <c r="P126" s="236">
        <v>3.3700000000000002E-3</v>
      </c>
      <c r="Q126" s="236">
        <f>ROUND(E126*P126,2)</f>
        <v>0.06</v>
      </c>
      <c r="R126" s="236" t="s">
        <v>268</v>
      </c>
      <c r="S126" s="236" t="s">
        <v>172</v>
      </c>
      <c r="T126" s="237" t="s">
        <v>192</v>
      </c>
      <c r="U126" s="222">
        <v>0.115</v>
      </c>
      <c r="V126" s="222">
        <f>ROUND(E126*U126,2)</f>
        <v>2.13</v>
      </c>
      <c r="W126" s="222"/>
      <c r="X126" s="222" t="s">
        <v>193</v>
      </c>
      <c r="Y126" s="212"/>
      <c r="Z126" s="212"/>
      <c r="AA126" s="212"/>
      <c r="AB126" s="212"/>
      <c r="AC126" s="212"/>
      <c r="AD126" s="212"/>
      <c r="AE126" s="212"/>
      <c r="AF126" s="212"/>
      <c r="AG126" s="212" t="s">
        <v>194</v>
      </c>
      <c r="AH126" s="212"/>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outlineLevel="1" x14ac:dyDescent="0.2">
      <c r="A127" s="219"/>
      <c r="B127" s="220"/>
      <c r="C127" s="255" t="s">
        <v>281</v>
      </c>
      <c r="D127" s="248"/>
      <c r="E127" s="249">
        <v>17.8</v>
      </c>
      <c r="F127" s="222"/>
      <c r="G127" s="222"/>
      <c r="H127" s="222"/>
      <c r="I127" s="222"/>
      <c r="J127" s="222"/>
      <c r="K127" s="222"/>
      <c r="L127" s="222"/>
      <c r="M127" s="222"/>
      <c r="N127" s="222"/>
      <c r="O127" s="222"/>
      <c r="P127" s="222"/>
      <c r="Q127" s="222"/>
      <c r="R127" s="222"/>
      <c r="S127" s="222"/>
      <c r="T127" s="222"/>
      <c r="U127" s="222"/>
      <c r="V127" s="222"/>
      <c r="W127" s="222"/>
      <c r="X127" s="222"/>
      <c r="Y127" s="212"/>
      <c r="Z127" s="212"/>
      <c r="AA127" s="212"/>
      <c r="AB127" s="212"/>
      <c r="AC127" s="212"/>
      <c r="AD127" s="212"/>
      <c r="AE127" s="212"/>
      <c r="AF127" s="212"/>
      <c r="AG127" s="212" t="s">
        <v>201</v>
      </c>
      <c r="AH127" s="212">
        <v>0</v>
      </c>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outlineLevel="1" x14ac:dyDescent="0.2">
      <c r="A128" s="219"/>
      <c r="B128" s="220"/>
      <c r="C128" s="255" t="s">
        <v>295</v>
      </c>
      <c r="D128" s="248"/>
      <c r="E128" s="249">
        <v>0.75</v>
      </c>
      <c r="F128" s="222"/>
      <c r="G128" s="222"/>
      <c r="H128" s="222"/>
      <c r="I128" s="222"/>
      <c r="J128" s="222"/>
      <c r="K128" s="222"/>
      <c r="L128" s="222"/>
      <c r="M128" s="222"/>
      <c r="N128" s="222"/>
      <c r="O128" s="222"/>
      <c r="P128" s="222"/>
      <c r="Q128" s="222"/>
      <c r="R128" s="222"/>
      <c r="S128" s="222"/>
      <c r="T128" s="222"/>
      <c r="U128" s="222"/>
      <c r="V128" s="222"/>
      <c r="W128" s="222"/>
      <c r="X128" s="222"/>
      <c r="Y128" s="212"/>
      <c r="Z128" s="212"/>
      <c r="AA128" s="212"/>
      <c r="AB128" s="212"/>
      <c r="AC128" s="212"/>
      <c r="AD128" s="212"/>
      <c r="AE128" s="212"/>
      <c r="AF128" s="212"/>
      <c r="AG128" s="212" t="s">
        <v>201</v>
      </c>
      <c r="AH128" s="212">
        <v>0</v>
      </c>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outlineLevel="1" x14ac:dyDescent="0.2">
      <c r="A129" s="219"/>
      <c r="B129" s="220"/>
      <c r="C129" s="258"/>
      <c r="D129" s="239"/>
      <c r="E129" s="239"/>
      <c r="F129" s="239"/>
      <c r="G129" s="239"/>
      <c r="H129" s="222"/>
      <c r="I129" s="222"/>
      <c r="J129" s="222"/>
      <c r="K129" s="222"/>
      <c r="L129" s="222"/>
      <c r="M129" s="222"/>
      <c r="N129" s="222"/>
      <c r="O129" s="222"/>
      <c r="P129" s="222"/>
      <c r="Q129" s="222"/>
      <c r="R129" s="222"/>
      <c r="S129" s="222"/>
      <c r="T129" s="222"/>
      <c r="U129" s="222"/>
      <c r="V129" s="222"/>
      <c r="W129" s="222"/>
      <c r="X129" s="222"/>
      <c r="Y129" s="212"/>
      <c r="Z129" s="212"/>
      <c r="AA129" s="212"/>
      <c r="AB129" s="212"/>
      <c r="AC129" s="212"/>
      <c r="AD129" s="212"/>
      <c r="AE129" s="212"/>
      <c r="AF129" s="212"/>
      <c r="AG129" s="212" t="s">
        <v>175</v>
      </c>
      <c r="AH129" s="212"/>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spans="1:60" outlineLevel="1" x14ac:dyDescent="0.2">
      <c r="A130" s="231">
        <v>28</v>
      </c>
      <c r="B130" s="232" t="s">
        <v>296</v>
      </c>
      <c r="C130" s="243" t="s">
        <v>297</v>
      </c>
      <c r="D130" s="233" t="s">
        <v>232</v>
      </c>
      <c r="E130" s="234">
        <v>14.8</v>
      </c>
      <c r="F130" s="235"/>
      <c r="G130" s="236">
        <f>ROUND(E130*F130,2)</f>
        <v>0</v>
      </c>
      <c r="H130" s="235"/>
      <c r="I130" s="236">
        <f>ROUND(E130*H130,2)</f>
        <v>0</v>
      </c>
      <c r="J130" s="235"/>
      <c r="K130" s="236">
        <f>ROUND(E130*J130,2)</f>
        <v>0</v>
      </c>
      <c r="L130" s="236">
        <v>21</v>
      </c>
      <c r="M130" s="236">
        <f>G130*(1+L130/100)</f>
        <v>0</v>
      </c>
      <c r="N130" s="236">
        <v>0</v>
      </c>
      <c r="O130" s="236">
        <f>ROUND(E130*N130,2)</f>
        <v>0</v>
      </c>
      <c r="P130" s="236">
        <v>3.5599999999999998E-3</v>
      </c>
      <c r="Q130" s="236">
        <f>ROUND(E130*P130,2)</f>
        <v>0.05</v>
      </c>
      <c r="R130" s="236" t="s">
        <v>268</v>
      </c>
      <c r="S130" s="236" t="s">
        <v>172</v>
      </c>
      <c r="T130" s="237" t="s">
        <v>192</v>
      </c>
      <c r="U130" s="222">
        <v>8.0500000000000002E-2</v>
      </c>
      <c r="V130" s="222">
        <f>ROUND(E130*U130,2)</f>
        <v>1.19</v>
      </c>
      <c r="W130" s="222"/>
      <c r="X130" s="222" t="s">
        <v>193</v>
      </c>
      <c r="Y130" s="212"/>
      <c r="Z130" s="212"/>
      <c r="AA130" s="212"/>
      <c r="AB130" s="212"/>
      <c r="AC130" s="212"/>
      <c r="AD130" s="212"/>
      <c r="AE130" s="212"/>
      <c r="AF130" s="212"/>
      <c r="AG130" s="212" t="s">
        <v>194</v>
      </c>
      <c r="AH130" s="212"/>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outlineLevel="1" x14ac:dyDescent="0.2">
      <c r="A131" s="219"/>
      <c r="B131" s="220"/>
      <c r="C131" s="255" t="s">
        <v>298</v>
      </c>
      <c r="D131" s="248"/>
      <c r="E131" s="249">
        <v>14.8</v>
      </c>
      <c r="F131" s="222"/>
      <c r="G131" s="222"/>
      <c r="H131" s="222"/>
      <c r="I131" s="222"/>
      <c r="J131" s="222"/>
      <c r="K131" s="222"/>
      <c r="L131" s="222"/>
      <c r="M131" s="222"/>
      <c r="N131" s="222"/>
      <c r="O131" s="222"/>
      <c r="P131" s="222"/>
      <c r="Q131" s="222"/>
      <c r="R131" s="222"/>
      <c r="S131" s="222"/>
      <c r="T131" s="222"/>
      <c r="U131" s="222"/>
      <c r="V131" s="222"/>
      <c r="W131" s="222"/>
      <c r="X131" s="222"/>
      <c r="Y131" s="212"/>
      <c r="Z131" s="212"/>
      <c r="AA131" s="212"/>
      <c r="AB131" s="212"/>
      <c r="AC131" s="212"/>
      <c r="AD131" s="212"/>
      <c r="AE131" s="212"/>
      <c r="AF131" s="212"/>
      <c r="AG131" s="212" t="s">
        <v>201</v>
      </c>
      <c r="AH131" s="212">
        <v>0</v>
      </c>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outlineLevel="1" x14ac:dyDescent="0.2">
      <c r="A132" s="219"/>
      <c r="B132" s="220"/>
      <c r="C132" s="258"/>
      <c r="D132" s="239"/>
      <c r="E132" s="239"/>
      <c r="F132" s="239"/>
      <c r="G132" s="239"/>
      <c r="H132" s="222"/>
      <c r="I132" s="222"/>
      <c r="J132" s="222"/>
      <c r="K132" s="222"/>
      <c r="L132" s="222"/>
      <c r="M132" s="222"/>
      <c r="N132" s="222"/>
      <c r="O132" s="222"/>
      <c r="P132" s="222"/>
      <c r="Q132" s="222"/>
      <c r="R132" s="222"/>
      <c r="S132" s="222"/>
      <c r="T132" s="222"/>
      <c r="U132" s="222"/>
      <c r="V132" s="222"/>
      <c r="W132" s="222"/>
      <c r="X132" s="222"/>
      <c r="Y132" s="212"/>
      <c r="Z132" s="212"/>
      <c r="AA132" s="212"/>
      <c r="AB132" s="212"/>
      <c r="AC132" s="212"/>
      <c r="AD132" s="212"/>
      <c r="AE132" s="212"/>
      <c r="AF132" s="212"/>
      <c r="AG132" s="212" t="s">
        <v>175</v>
      </c>
      <c r="AH132" s="212"/>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ht="22.5" outlineLevel="1" x14ac:dyDescent="0.2">
      <c r="A133" s="231">
        <v>29</v>
      </c>
      <c r="B133" s="232" t="s">
        <v>299</v>
      </c>
      <c r="C133" s="243" t="s">
        <v>300</v>
      </c>
      <c r="D133" s="233" t="s">
        <v>284</v>
      </c>
      <c r="E133" s="234">
        <v>7</v>
      </c>
      <c r="F133" s="235"/>
      <c r="G133" s="236">
        <f>ROUND(E133*F133,2)</f>
        <v>0</v>
      </c>
      <c r="H133" s="235"/>
      <c r="I133" s="236">
        <f>ROUND(E133*H133,2)</f>
        <v>0</v>
      </c>
      <c r="J133" s="235"/>
      <c r="K133" s="236">
        <f>ROUND(E133*J133,2)</f>
        <v>0</v>
      </c>
      <c r="L133" s="236">
        <v>21</v>
      </c>
      <c r="M133" s="236">
        <f>G133*(1+L133/100)</f>
        <v>0</v>
      </c>
      <c r="N133" s="236">
        <v>0</v>
      </c>
      <c r="O133" s="236">
        <f>ROUND(E133*N133,2)</f>
        <v>0</v>
      </c>
      <c r="P133" s="236">
        <v>1.16E-3</v>
      </c>
      <c r="Q133" s="236">
        <f>ROUND(E133*P133,2)</f>
        <v>0.01</v>
      </c>
      <c r="R133" s="236" t="s">
        <v>268</v>
      </c>
      <c r="S133" s="236" t="s">
        <v>172</v>
      </c>
      <c r="T133" s="237" t="s">
        <v>192</v>
      </c>
      <c r="U133" s="222">
        <v>9.1999999999999998E-2</v>
      </c>
      <c r="V133" s="222">
        <f>ROUND(E133*U133,2)</f>
        <v>0.64</v>
      </c>
      <c r="W133" s="222"/>
      <c r="X133" s="222" t="s">
        <v>193</v>
      </c>
      <c r="Y133" s="212"/>
      <c r="Z133" s="212"/>
      <c r="AA133" s="212"/>
      <c r="AB133" s="212"/>
      <c r="AC133" s="212"/>
      <c r="AD133" s="212"/>
      <c r="AE133" s="212"/>
      <c r="AF133" s="212"/>
      <c r="AG133" s="212" t="s">
        <v>194</v>
      </c>
      <c r="AH133" s="212"/>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outlineLevel="1" x14ac:dyDescent="0.2">
      <c r="A134" s="219"/>
      <c r="B134" s="220"/>
      <c r="C134" s="255" t="s">
        <v>301</v>
      </c>
      <c r="D134" s="248"/>
      <c r="E134" s="249">
        <v>7</v>
      </c>
      <c r="F134" s="222"/>
      <c r="G134" s="222"/>
      <c r="H134" s="222"/>
      <c r="I134" s="222"/>
      <c r="J134" s="222"/>
      <c r="K134" s="222"/>
      <c r="L134" s="222"/>
      <c r="M134" s="222"/>
      <c r="N134" s="222"/>
      <c r="O134" s="222"/>
      <c r="P134" s="222"/>
      <c r="Q134" s="222"/>
      <c r="R134" s="222"/>
      <c r="S134" s="222"/>
      <c r="T134" s="222"/>
      <c r="U134" s="222"/>
      <c r="V134" s="222"/>
      <c r="W134" s="222"/>
      <c r="X134" s="222"/>
      <c r="Y134" s="212"/>
      <c r="Z134" s="212"/>
      <c r="AA134" s="212"/>
      <c r="AB134" s="212"/>
      <c r="AC134" s="212"/>
      <c r="AD134" s="212"/>
      <c r="AE134" s="212"/>
      <c r="AF134" s="212"/>
      <c r="AG134" s="212" t="s">
        <v>201</v>
      </c>
      <c r="AH134" s="212">
        <v>0</v>
      </c>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outlineLevel="1" x14ac:dyDescent="0.2">
      <c r="A135" s="219"/>
      <c r="B135" s="220"/>
      <c r="C135" s="258"/>
      <c r="D135" s="239"/>
      <c r="E135" s="239"/>
      <c r="F135" s="239"/>
      <c r="G135" s="239"/>
      <c r="H135" s="222"/>
      <c r="I135" s="222"/>
      <c r="J135" s="222"/>
      <c r="K135" s="222"/>
      <c r="L135" s="222"/>
      <c r="M135" s="222"/>
      <c r="N135" s="222"/>
      <c r="O135" s="222"/>
      <c r="P135" s="222"/>
      <c r="Q135" s="222"/>
      <c r="R135" s="222"/>
      <c r="S135" s="222"/>
      <c r="T135" s="222"/>
      <c r="U135" s="222"/>
      <c r="V135" s="222"/>
      <c r="W135" s="222"/>
      <c r="X135" s="222"/>
      <c r="Y135" s="212"/>
      <c r="Z135" s="212"/>
      <c r="AA135" s="212"/>
      <c r="AB135" s="212"/>
      <c r="AC135" s="212"/>
      <c r="AD135" s="212"/>
      <c r="AE135" s="212"/>
      <c r="AF135" s="212"/>
      <c r="AG135" s="212" t="s">
        <v>175</v>
      </c>
      <c r="AH135" s="212"/>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outlineLevel="1" x14ac:dyDescent="0.2">
      <c r="A136" s="231">
        <v>30</v>
      </c>
      <c r="B136" s="232" t="s">
        <v>302</v>
      </c>
      <c r="C136" s="243" t="s">
        <v>303</v>
      </c>
      <c r="D136" s="233" t="s">
        <v>284</v>
      </c>
      <c r="E136" s="234">
        <v>2</v>
      </c>
      <c r="F136" s="235"/>
      <c r="G136" s="236">
        <f>ROUND(E136*F136,2)</f>
        <v>0</v>
      </c>
      <c r="H136" s="235"/>
      <c r="I136" s="236">
        <f>ROUND(E136*H136,2)</f>
        <v>0</v>
      </c>
      <c r="J136" s="235"/>
      <c r="K136" s="236">
        <f>ROUND(E136*J136,2)</f>
        <v>0</v>
      </c>
      <c r="L136" s="236">
        <v>21</v>
      </c>
      <c r="M136" s="236">
        <f>G136*(1+L136/100)</f>
        <v>0</v>
      </c>
      <c r="N136" s="236">
        <v>5.0000000000000001E-4</v>
      </c>
      <c r="O136" s="236">
        <f>ROUND(E136*N136,2)</f>
        <v>0</v>
      </c>
      <c r="P136" s="236">
        <v>0</v>
      </c>
      <c r="Q136" s="236">
        <f>ROUND(E136*P136,2)</f>
        <v>0</v>
      </c>
      <c r="R136" s="236"/>
      <c r="S136" s="236" t="s">
        <v>304</v>
      </c>
      <c r="T136" s="237" t="s">
        <v>173</v>
      </c>
      <c r="U136" s="222">
        <v>0.41</v>
      </c>
      <c r="V136" s="222">
        <f>ROUND(E136*U136,2)</f>
        <v>0.82</v>
      </c>
      <c r="W136" s="222"/>
      <c r="X136" s="222" t="s">
        <v>193</v>
      </c>
      <c r="Y136" s="212"/>
      <c r="Z136" s="212"/>
      <c r="AA136" s="212"/>
      <c r="AB136" s="212"/>
      <c r="AC136" s="212"/>
      <c r="AD136" s="212"/>
      <c r="AE136" s="212"/>
      <c r="AF136" s="212"/>
      <c r="AG136" s="212" t="s">
        <v>194</v>
      </c>
      <c r="AH136" s="212"/>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outlineLevel="1" x14ac:dyDescent="0.2">
      <c r="A137" s="219"/>
      <c r="B137" s="220"/>
      <c r="C137" s="255" t="s">
        <v>234</v>
      </c>
      <c r="D137" s="248"/>
      <c r="E137" s="249"/>
      <c r="F137" s="222"/>
      <c r="G137" s="222"/>
      <c r="H137" s="222"/>
      <c r="I137" s="222"/>
      <c r="J137" s="222"/>
      <c r="K137" s="222"/>
      <c r="L137" s="222"/>
      <c r="M137" s="222"/>
      <c r="N137" s="222"/>
      <c r="O137" s="222"/>
      <c r="P137" s="222"/>
      <c r="Q137" s="222"/>
      <c r="R137" s="222"/>
      <c r="S137" s="222"/>
      <c r="T137" s="222"/>
      <c r="U137" s="222"/>
      <c r="V137" s="222"/>
      <c r="W137" s="222"/>
      <c r="X137" s="222"/>
      <c r="Y137" s="212"/>
      <c r="Z137" s="212"/>
      <c r="AA137" s="212"/>
      <c r="AB137" s="212"/>
      <c r="AC137" s="212"/>
      <c r="AD137" s="212"/>
      <c r="AE137" s="212"/>
      <c r="AF137" s="212"/>
      <c r="AG137" s="212" t="s">
        <v>201</v>
      </c>
      <c r="AH137" s="212">
        <v>0</v>
      </c>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outlineLevel="1" x14ac:dyDescent="0.2">
      <c r="A138" s="219"/>
      <c r="B138" s="220"/>
      <c r="C138" s="255" t="s">
        <v>305</v>
      </c>
      <c r="D138" s="248"/>
      <c r="E138" s="249">
        <v>2</v>
      </c>
      <c r="F138" s="222"/>
      <c r="G138" s="222"/>
      <c r="H138" s="222"/>
      <c r="I138" s="222"/>
      <c r="J138" s="222"/>
      <c r="K138" s="222"/>
      <c r="L138" s="222"/>
      <c r="M138" s="222"/>
      <c r="N138" s="222"/>
      <c r="O138" s="222"/>
      <c r="P138" s="222"/>
      <c r="Q138" s="222"/>
      <c r="R138" s="222"/>
      <c r="S138" s="222"/>
      <c r="T138" s="222"/>
      <c r="U138" s="222"/>
      <c r="V138" s="222"/>
      <c r="W138" s="222"/>
      <c r="X138" s="222"/>
      <c r="Y138" s="212"/>
      <c r="Z138" s="212"/>
      <c r="AA138" s="212"/>
      <c r="AB138" s="212"/>
      <c r="AC138" s="212"/>
      <c r="AD138" s="212"/>
      <c r="AE138" s="212"/>
      <c r="AF138" s="212"/>
      <c r="AG138" s="212" t="s">
        <v>201</v>
      </c>
      <c r="AH138" s="212">
        <v>0</v>
      </c>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outlineLevel="1" x14ac:dyDescent="0.2">
      <c r="A139" s="219"/>
      <c r="B139" s="220"/>
      <c r="C139" s="258"/>
      <c r="D139" s="239"/>
      <c r="E139" s="239"/>
      <c r="F139" s="239"/>
      <c r="G139" s="239"/>
      <c r="H139" s="222"/>
      <c r="I139" s="222"/>
      <c r="J139" s="222"/>
      <c r="K139" s="222"/>
      <c r="L139" s="222"/>
      <c r="M139" s="222"/>
      <c r="N139" s="222"/>
      <c r="O139" s="222"/>
      <c r="P139" s="222"/>
      <c r="Q139" s="222"/>
      <c r="R139" s="222"/>
      <c r="S139" s="222"/>
      <c r="T139" s="222"/>
      <c r="U139" s="222"/>
      <c r="V139" s="222"/>
      <c r="W139" s="222"/>
      <c r="X139" s="222"/>
      <c r="Y139" s="212"/>
      <c r="Z139" s="212"/>
      <c r="AA139" s="212"/>
      <c r="AB139" s="212"/>
      <c r="AC139" s="212"/>
      <c r="AD139" s="212"/>
      <c r="AE139" s="212"/>
      <c r="AF139" s="212"/>
      <c r="AG139" s="212" t="s">
        <v>175</v>
      </c>
      <c r="AH139" s="212"/>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1" x14ac:dyDescent="0.2">
      <c r="A140" s="231">
        <v>31</v>
      </c>
      <c r="B140" s="232" t="s">
        <v>306</v>
      </c>
      <c r="C140" s="243" t="s">
        <v>307</v>
      </c>
      <c r="D140" s="233" t="s">
        <v>284</v>
      </c>
      <c r="E140" s="234">
        <v>2</v>
      </c>
      <c r="F140" s="235"/>
      <c r="G140" s="236">
        <f>ROUND(E140*F140,2)</f>
        <v>0</v>
      </c>
      <c r="H140" s="235"/>
      <c r="I140" s="236">
        <f>ROUND(E140*H140,2)</f>
        <v>0</v>
      </c>
      <c r="J140" s="235"/>
      <c r="K140" s="236">
        <f>ROUND(E140*J140,2)</f>
        <v>0</v>
      </c>
      <c r="L140" s="236">
        <v>21</v>
      </c>
      <c r="M140" s="236">
        <f>G140*(1+L140/100)</f>
        <v>0</v>
      </c>
      <c r="N140" s="236">
        <v>2.9999999999999997E-4</v>
      </c>
      <c r="O140" s="236">
        <f>ROUND(E140*N140,2)</f>
        <v>0</v>
      </c>
      <c r="P140" s="236">
        <v>0</v>
      </c>
      <c r="Q140" s="236">
        <f>ROUND(E140*P140,2)</f>
        <v>0</v>
      </c>
      <c r="R140" s="236"/>
      <c r="S140" s="236" t="s">
        <v>304</v>
      </c>
      <c r="T140" s="237" t="s">
        <v>173</v>
      </c>
      <c r="U140" s="222">
        <v>0</v>
      </c>
      <c r="V140" s="222">
        <f>ROUND(E140*U140,2)</f>
        <v>0</v>
      </c>
      <c r="W140" s="222"/>
      <c r="X140" s="222" t="s">
        <v>254</v>
      </c>
      <c r="Y140" s="212"/>
      <c r="Z140" s="212"/>
      <c r="AA140" s="212"/>
      <c r="AB140" s="212"/>
      <c r="AC140" s="212"/>
      <c r="AD140" s="212"/>
      <c r="AE140" s="212"/>
      <c r="AF140" s="212"/>
      <c r="AG140" s="212" t="s">
        <v>255</v>
      </c>
      <c r="AH140" s="212"/>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outlineLevel="1" x14ac:dyDescent="0.2">
      <c r="A141" s="219"/>
      <c r="B141" s="220"/>
      <c r="C141" s="255" t="s">
        <v>234</v>
      </c>
      <c r="D141" s="248"/>
      <c r="E141" s="249"/>
      <c r="F141" s="222"/>
      <c r="G141" s="222"/>
      <c r="H141" s="222"/>
      <c r="I141" s="222"/>
      <c r="J141" s="222"/>
      <c r="K141" s="222"/>
      <c r="L141" s="222"/>
      <c r="M141" s="222"/>
      <c r="N141" s="222"/>
      <c r="O141" s="222"/>
      <c r="P141" s="222"/>
      <c r="Q141" s="222"/>
      <c r="R141" s="222"/>
      <c r="S141" s="222"/>
      <c r="T141" s="222"/>
      <c r="U141" s="222"/>
      <c r="V141" s="222"/>
      <c r="W141" s="222"/>
      <c r="X141" s="222"/>
      <c r="Y141" s="212"/>
      <c r="Z141" s="212"/>
      <c r="AA141" s="212"/>
      <c r="AB141" s="212"/>
      <c r="AC141" s="212"/>
      <c r="AD141" s="212"/>
      <c r="AE141" s="212"/>
      <c r="AF141" s="212"/>
      <c r="AG141" s="212" t="s">
        <v>201</v>
      </c>
      <c r="AH141" s="212">
        <v>0</v>
      </c>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outlineLevel="1" x14ac:dyDescent="0.2">
      <c r="A142" s="219"/>
      <c r="B142" s="220"/>
      <c r="C142" s="255" t="s">
        <v>308</v>
      </c>
      <c r="D142" s="248"/>
      <c r="E142" s="249">
        <v>2</v>
      </c>
      <c r="F142" s="222"/>
      <c r="G142" s="222"/>
      <c r="H142" s="222"/>
      <c r="I142" s="222"/>
      <c r="J142" s="222"/>
      <c r="K142" s="222"/>
      <c r="L142" s="222"/>
      <c r="M142" s="222"/>
      <c r="N142" s="222"/>
      <c r="O142" s="222"/>
      <c r="P142" s="222"/>
      <c r="Q142" s="222"/>
      <c r="R142" s="222"/>
      <c r="S142" s="222"/>
      <c r="T142" s="222"/>
      <c r="U142" s="222"/>
      <c r="V142" s="222"/>
      <c r="W142" s="222"/>
      <c r="X142" s="222"/>
      <c r="Y142" s="212"/>
      <c r="Z142" s="212"/>
      <c r="AA142" s="212"/>
      <c r="AB142" s="212"/>
      <c r="AC142" s="212"/>
      <c r="AD142" s="212"/>
      <c r="AE142" s="212"/>
      <c r="AF142" s="212"/>
      <c r="AG142" s="212" t="s">
        <v>201</v>
      </c>
      <c r="AH142" s="212">
        <v>0</v>
      </c>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outlineLevel="1" x14ac:dyDescent="0.2">
      <c r="A143" s="219"/>
      <c r="B143" s="220"/>
      <c r="C143" s="258"/>
      <c r="D143" s="239"/>
      <c r="E143" s="239"/>
      <c r="F143" s="239"/>
      <c r="G143" s="239"/>
      <c r="H143" s="222"/>
      <c r="I143" s="222"/>
      <c r="J143" s="222"/>
      <c r="K143" s="222"/>
      <c r="L143" s="222"/>
      <c r="M143" s="222"/>
      <c r="N143" s="222"/>
      <c r="O143" s="222"/>
      <c r="P143" s="222"/>
      <c r="Q143" s="222"/>
      <c r="R143" s="222"/>
      <c r="S143" s="222"/>
      <c r="T143" s="222"/>
      <c r="U143" s="222"/>
      <c r="V143" s="222"/>
      <c r="W143" s="222"/>
      <c r="X143" s="222"/>
      <c r="Y143" s="212"/>
      <c r="Z143" s="212"/>
      <c r="AA143" s="212"/>
      <c r="AB143" s="212"/>
      <c r="AC143" s="212"/>
      <c r="AD143" s="212"/>
      <c r="AE143" s="212"/>
      <c r="AF143" s="212"/>
      <c r="AG143" s="212" t="s">
        <v>175</v>
      </c>
      <c r="AH143" s="212"/>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outlineLevel="1" x14ac:dyDescent="0.2">
      <c r="A144" s="231">
        <v>32</v>
      </c>
      <c r="B144" s="232" t="s">
        <v>309</v>
      </c>
      <c r="C144" s="243" t="s">
        <v>310</v>
      </c>
      <c r="D144" s="233" t="s">
        <v>284</v>
      </c>
      <c r="E144" s="234">
        <v>6</v>
      </c>
      <c r="F144" s="235"/>
      <c r="G144" s="236">
        <f>ROUND(E144*F144,2)</f>
        <v>0</v>
      </c>
      <c r="H144" s="235"/>
      <c r="I144" s="236">
        <f>ROUND(E144*H144,2)</f>
        <v>0</v>
      </c>
      <c r="J144" s="235"/>
      <c r="K144" s="236">
        <f>ROUND(E144*J144,2)</f>
        <v>0</v>
      </c>
      <c r="L144" s="236">
        <v>21</v>
      </c>
      <c r="M144" s="236">
        <f>G144*(1+L144/100)</f>
        <v>0</v>
      </c>
      <c r="N144" s="236">
        <v>5.0000000000000001E-4</v>
      </c>
      <c r="O144" s="236">
        <f>ROUND(E144*N144,2)</f>
        <v>0</v>
      </c>
      <c r="P144" s="236">
        <v>0</v>
      </c>
      <c r="Q144" s="236">
        <f>ROUND(E144*P144,2)</f>
        <v>0</v>
      </c>
      <c r="R144" s="236"/>
      <c r="S144" s="236" t="s">
        <v>304</v>
      </c>
      <c r="T144" s="237" t="s">
        <v>173</v>
      </c>
      <c r="U144" s="222">
        <v>0</v>
      </c>
      <c r="V144" s="222">
        <f>ROUND(E144*U144,2)</f>
        <v>0</v>
      </c>
      <c r="W144" s="222"/>
      <c r="X144" s="222" t="s">
        <v>254</v>
      </c>
      <c r="Y144" s="212"/>
      <c r="Z144" s="212"/>
      <c r="AA144" s="212"/>
      <c r="AB144" s="212"/>
      <c r="AC144" s="212"/>
      <c r="AD144" s="212"/>
      <c r="AE144" s="212"/>
      <c r="AF144" s="212"/>
      <c r="AG144" s="212" t="s">
        <v>255</v>
      </c>
      <c r="AH144" s="212"/>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outlineLevel="1" x14ac:dyDescent="0.2">
      <c r="A145" s="219"/>
      <c r="B145" s="220"/>
      <c r="C145" s="255" t="s">
        <v>234</v>
      </c>
      <c r="D145" s="248"/>
      <c r="E145" s="249"/>
      <c r="F145" s="222"/>
      <c r="G145" s="222"/>
      <c r="H145" s="222"/>
      <c r="I145" s="222"/>
      <c r="J145" s="222"/>
      <c r="K145" s="222"/>
      <c r="L145" s="222"/>
      <c r="M145" s="222"/>
      <c r="N145" s="222"/>
      <c r="O145" s="222"/>
      <c r="P145" s="222"/>
      <c r="Q145" s="222"/>
      <c r="R145" s="222"/>
      <c r="S145" s="222"/>
      <c r="T145" s="222"/>
      <c r="U145" s="222"/>
      <c r="V145" s="222"/>
      <c r="W145" s="222"/>
      <c r="X145" s="222"/>
      <c r="Y145" s="212"/>
      <c r="Z145" s="212"/>
      <c r="AA145" s="212"/>
      <c r="AB145" s="212"/>
      <c r="AC145" s="212"/>
      <c r="AD145" s="212"/>
      <c r="AE145" s="212"/>
      <c r="AF145" s="212"/>
      <c r="AG145" s="212" t="s">
        <v>201</v>
      </c>
      <c r="AH145" s="212">
        <v>0</v>
      </c>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outlineLevel="1" x14ac:dyDescent="0.2">
      <c r="A146" s="219"/>
      <c r="B146" s="220"/>
      <c r="C146" s="255" t="s">
        <v>311</v>
      </c>
      <c r="D146" s="248"/>
      <c r="E146" s="249">
        <v>6</v>
      </c>
      <c r="F146" s="222"/>
      <c r="G146" s="222"/>
      <c r="H146" s="222"/>
      <c r="I146" s="222"/>
      <c r="J146" s="222"/>
      <c r="K146" s="222"/>
      <c r="L146" s="222"/>
      <c r="M146" s="222"/>
      <c r="N146" s="222"/>
      <c r="O146" s="222"/>
      <c r="P146" s="222"/>
      <c r="Q146" s="222"/>
      <c r="R146" s="222"/>
      <c r="S146" s="222"/>
      <c r="T146" s="222"/>
      <c r="U146" s="222"/>
      <c r="V146" s="222"/>
      <c r="W146" s="222"/>
      <c r="X146" s="222"/>
      <c r="Y146" s="212"/>
      <c r="Z146" s="212"/>
      <c r="AA146" s="212"/>
      <c r="AB146" s="212"/>
      <c r="AC146" s="212"/>
      <c r="AD146" s="212"/>
      <c r="AE146" s="212"/>
      <c r="AF146" s="212"/>
      <c r="AG146" s="212" t="s">
        <v>201</v>
      </c>
      <c r="AH146" s="212">
        <v>0</v>
      </c>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outlineLevel="1" x14ac:dyDescent="0.2">
      <c r="A147" s="219"/>
      <c r="B147" s="220"/>
      <c r="C147" s="258"/>
      <c r="D147" s="239"/>
      <c r="E147" s="239"/>
      <c r="F147" s="239"/>
      <c r="G147" s="239"/>
      <c r="H147" s="222"/>
      <c r="I147" s="222"/>
      <c r="J147" s="222"/>
      <c r="K147" s="222"/>
      <c r="L147" s="222"/>
      <c r="M147" s="222"/>
      <c r="N147" s="222"/>
      <c r="O147" s="222"/>
      <c r="P147" s="222"/>
      <c r="Q147" s="222"/>
      <c r="R147" s="222"/>
      <c r="S147" s="222"/>
      <c r="T147" s="222"/>
      <c r="U147" s="222"/>
      <c r="V147" s="222"/>
      <c r="W147" s="222"/>
      <c r="X147" s="222"/>
      <c r="Y147" s="212"/>
      <c r="Z147" s="212"/>
      <c r="AA147" s="212"/>
      <c r="AB147" s="212"/>
      <c r="AC147" s="212"/>
      <c r="AD147" s="212"/>
      <c r="AE147" s="212"/>
      <c r="AF147" s="212"/>
      <c r="AG147" s="212" t="s">
        <v>175</v>
      </c>
      <c r="AH147" s="212"/>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spans="1:60" outlineLevel="1" x14ac:dyDescent="0.2">
      <c r="A148" s="219">
        <v>33</v>
      </c>
      <c r="B148" s="220" t="s">
        <v>312</v>
      </c>
      <c r="C148" s="259" t="s">
        <v>313</v>
      </c>
      <c r="D148" s="221" t="s">
        <v>0</v>
      </c>
      <c r="E148" s="238"/>
      <c r="F148" s="223"/>
      <c r="G148" s="222">
        <f>ROUND(E148*F148,2)</f>
        <v>0</v>
      </c>
      <c r="H148" s="223"/>
      <c r="I148" s="222">
        <f>ROUND(E148*H148,2)</f>
        <v>0</v>
      </c>
      <c r="J148" s="223"/>
      <c r="K148" s="222">
        <f>ROUND(E148*J148,2)</f>
        <v>0</v>
      </c>
      <c r="L148" s="222">
        <v>21</v>
      </c>
      <c r="M148" s="222">
        <f>G148*(1+L148/100)</f>
        <v>0</v>
      </c>
      <c r="N148" s="222">
        <v>0</v>
      </c>
      <c r="O148" s="222">
        <f>ROUND(E148*N148,2)</f>
        <v>0</v>
      </c>
      <c r="P148" s="222">
        <v>0</v>
      </c>
      <c r="Q148" s="222">
        <f>ROUND(E148*P148,2)</f>
        <v>0</v>
      </c>
      <c r="R148" s="222" t="s">
        <v>268</v>
      </c>
      <c r="S148" s="222" t="s">
        <v>172</v>
      </c>
      <c r="T148" s="222" t="s">
        <v>192</v>
      </c>
      <c r="U148" s="222">
        <v>0</v>
      </c>
      <c r="V148" s="222">
        <f>ROUND(E148*U148,2)</f>
        <v>0</v>
      </c>
      <c r="W148" s="222"/>
      <c r="X148" s="222" t="s">
        <v>223</v>
      </c>
      <c r="Y148" s="212"/>
      <c r="Z148" s="212"/>
      <c r="AA148" s="212"/>
      <c r="AB148" s="212"/>
      <c r="AC148" s="212"/>
      <c r="AD148" s="212"/>
      <c r="AE148" s="212"/>
      <c r="AF148" s="212"/>
      <c r="AG148" s="212" t="s">
        <v>224</v>
      </c>
      <c r="AH148" s="212"/>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1" x14ac:dyDescent="0.2">
      <c r="A149" s="219"/>
      <c r="B149" s="220"/>
      <c r="C149" s="260" t="s">
        <v>262</v>
      </c>
      <c r="D149" s="253"/>
      <c r="E149" s="253"/>
      <c r="F149" s="253"/>
      <c r="G149" s="253"/>
      <c r="H149" s="222"/>
      <c r="I149" s="222"/>
      <c r="J149" s="222"/>
      <c r="K149" s="222"/>
      <c r="L149" s="222"/>
      <c r="M149" s="222"/>
      <c r="N149" s="222"/>
      <c r="O149" s="222"/>
      <c r="P149" s="222"/>
      <c r="Q149" s="222"/>
      <c r="R149" s="222"/>
      <c r="S149" s="222"/>
      <c r="T149" s="222"/>
      <c r="U149" s="222"/>
      <c r="V149" s="222"/>
      <c r="W149" s="222"/>
      <c r="X149" s="222"/>
      <c r="Y149" s="212"/>
      <c r="Z149" s="212"/>
      <c r="AA149" s="212"/>
      <c r="AB149" s="212"/>
      <c r="AC149" s="212"/>
      <c r="AD149" s="212"/>
      <c r="AE149" s="212"/>
      <c r="AF149" s="212"/>
      <c r="AG149" s="212" t="s">
        <v>199</v>
      </c>
      <c r="AH149" s="212"/>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1" x14ac:dyDescent="0.2">
      <c r="A150" s="219"/>
      <c r="B150" s="220"/>
      <c r="C150" s="258"/>
      <c r="D150" s="239"/>
      <c r="E150" s="239"/>
      <c r="F150" s="239"/>
      <c r="G150" s="239"/>
      <c r="H150" s="222"/>
      <c r="I150" s="222"/>
      <c r="J150" s="222"/>
      <c r="K150" s="222"/>
      <c r="L150" s="222"/>
      <c r="M150" s="222"/>
      <c r="N150" s="222"/>
      <c r="O150" s="222"/>
      <c r="P150" s="222"/>
      <c r="Q150" s="222"/>
      <c r="R150" s="222"/>
      <c r="S150" s="222"/>
      <c r="T150" s="222"/>
      <c r="U150" s="222"/>
      <c r="V150" s="222"/>
      <c r="W150" s="222"/>
      <c r="X150" s="222"/>
      <c r="Y150" s="212"/>
      <c r="Z150" s="212"/>
      <c r="AA150" s="212"/>
      <c r="AB150" s="212"/>
      <c r="AC150" s="212"/>
      <c r="AD150" s="212"/>
      <c r="AE150" s="212"/>
      <c r="AF150" s="212"/>
      <c r="AG150" s="212" t="s">
        <v>175</v>
      </c>
      <c r="AH150" s="212"/>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x14ac:dyDescent="0.2">
      <c r="A151" s="225" t="s">
        <v>167</v>
      </c>
      <c r="B151" s="226" t="s">
        <v>134</v>
      </c>
      <c r="C151" s="242" t="s">
        <v>135</v>
      </c>
      <c r="D151" s="227"/>
      <c r="E151" s="228"/>
      <c r="F151" s="229"/>
      <c r="G151" s="229">
        <f>SUMIF(AG152:AG173,"&lt;&gt;NOR",G152:G173)</f>
        <v>0</v>
      </c>
      <c r="H151" s="229"/>
      <c r="I151" s="229">
        <f>SUM(I152:I173)</f>
        <v>0</v>
      </c>
      <c r="J151" s="229"/>
      <c r="K151" s="229">
        <f>SUM(K152:K173)</f>
        <v>0</v>
      </c>
      <c r="L151" s="229"/>
      <c r="M151" s="229">
        <f>SUM(M152:M173)</f>
        <v>0</v>
      </c>
      <c r="N151" s="229"/>
      <c r="O151" s="229">
        <f>SUM(O152:O173)</f>
        <v>0</v>
      </c>
      <c r="P151" s="229"/>
      <c r="Q151" s="229">
        <f>SUM(Q152:Q173)</f>
        <v>0</v>
      </c>
      <c r="R151" s="229"/>
      <c r="S151" s="229"/>
      <c r="T151" s="230"/>
      <c r="U151" s="224"/>
      <c r="V151" s="224">
        <f>SUM(V152:V173)</f>
        <v>41.529999999999994</v>
      </c>
      <c r="W151" s="224"/>
      <c r="X151" s="224"/>
      <c r="AG151" t="s">
        <v>168</v>
      </c>
    </row>
    <row r="152" spans="1:60" outlineLevel="1" x14ac:dyDescent="0.2">
      <c r="A152" s="231">
        <v>34</v>
      </c>
      <c r="B152" s="232" t="s">
        <v>314</v>
      </c>
      <c r="C152" s="243" t="s">
        <v>315</v>
      </c>
      <c r="D152" s="233" t="s">
        <v>222</v>
      </c>
      <c r="E152" s="234">
        <v>2.46943</v>
      </c>
      <c r="F152" s="235"/>
      <c r="G152" s="236">
        <f>ROUND(E152*F152,2)</f>
        <v>0</v>
      </c>
      <c r="H152" s="235"/>
      <c r="I152" s="236">
        <f>ROUND(E152*H152,2)</f>
        <v>0</v>
      </c>
      <c r="J152" s="235"/>
      <c r="K152" s="236">
        <f>ROUND(E152*J152,2)</f>
        <v>0</v>
      </c>
      <c r="L152" s="236">
        <v>21</v>
      </c>
      <c r="M152" s="236">
        <f>G152*(1+L152/100)</f>
        <v>0</v>
      </c>
      <c r="N152" s="236">
        <v>0</v>
      </c>
      <c r="O152" s="236">
        <f>ROUND(E152*N152,2)</f>
        <v>0</v>
      </c>
      <c r="P152" s="236">
        <v>0</v>
      </c>
      <c r="Q152" s="236">
        <f>ROUND(E152*P152,2)</f>
        <v>0</v>
      </c>
      <c r="R152" s="236" t="s">
        <v>214</v>
      </c>
      <c r="S152" s="236" t="s">
        <v>172</v>
      </c>
      <c r="T152" s="237" t="s">
        <v>192</v>
      </c>
      <c r="U152" s="222">
        <v>0</v>
      </c>
      <c r="V152" s="222">
        <f>ROUND(E152*U152,2)</f>
        <v>0</v>
      </c>
      <c r="W152" s="222"/>
      <c r="X152" s="222" t="s">
        <v>193</v>
      </c>
      <c r="Y152" s="212"/>
      <c r="Z152" s="212"/>
      <c r="AA152" s="212"/>
      <c r="AB152" s="212"/>
      <c r="AC152" s="212"/>
      <c r="AD152" s="212"/>
      <c r="AE152" s="212"/>
      <c r="AF152" s="212"/>
      <c r="AG152" s="212" t="s">
        <v>194</v>
      </c>
      <c r="AH152" s="212"/>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spans="1:60" outlineLevel="1" x14ac:dyDescent="0.2">
      <c r="A153" s="219"/>
      <c r="B153" s="220"/>
      <c r="C153" s="255" t="s">
        <v>316</v>
      </c>
      <c r="D153" s="248"/>
      <c r="E153" s="249">
        <v>2.46943</v>
      </c>
      <c r="F153" s="222"/>
      <c r="G153" s="222"/>
      <c r="H153" s="222"/>
      <c r="I153" s="222"/>
      <c r="J153" s="222"/>
      <c r="K153" s="222"/>
      <c r="L153" s="222"/>
      <c r="M153" s="222"/>
      <c r="N153" s="222"/>
      <c r="O153" s="222"/>
      <c r="P153" s="222"/>
      <c r="Q153" s="222"/>
      <c r="R153" s="222"/>
      <c r="S153" s="222"/>
      <c r="T153" s="222"/>
      <c r="U153" s="222"/>
      <c r="V153" s="222"/>
      <c r="W153" s="222"/>
      <c r="X153" s="222"/>
      <c r="Y153" s="212"/>
      <c r="Z153" s="212"/>
      <c r="AA153" s="212"/>
      <c r="AB153" s="212"/>
      <c r="AC153" s="212"/>
      <c r="AD153" s="212"/>
      <c r="AE153" s="212"/>
      <c r="AF153" s="212"/>
      <c r="AG153" s="212" t="s">
        <v>201</v>
      </c>
      <c r="AH153" s="212">
        <v>0</v>
      </c>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outlineLevel="1" x14ac:dyDescent="0.2">
      <c r="A154" s="219"/>
      <c r="B154" s="220"/>
      <c r="C154" s="258"/>
      <c r="D154" s="239"/>
      <c r="E154" s="239"/>
      <c r="F154" s="239"/>
      <c r="G154" s="239"/>
      <c r="H154" s="222"/>
      <c r="I154" s="222"/>
      <c r="J154" s="222"/>
      <c r="K154" s="222"/>
      <c r="L154" s="222"/>
      <c r="M154" s="222"/>
      <c r="N154" s="222"/>
      <c r="O154" s="222"/>
      <c r="P154" s="222"/>
      <c r="Q154" s="222"/>
      <c r="R154" s="222"/>
      <c r="S154" s="222"/>
      <c r="T154" s="222"/>
      <c r="U154" s="222"/>
      <c r="V154" s="222"/>
      <c r="W154" s="222"/>
      <c r="X154" s="222"/>
      <c r="Y154" s="212"/>
      <c r="Z154" s="212"/>
      <c r="AA154" s="212"/>
      <c r="AB154" s="212"/>
      <c r="AC154" s="212"/>
      <c r="AD154" s="212"/>
      <c r="AE154" s="212"/>
      <c r="AF154" s="212"/>
      <c r="AG154" s="212" t="s">
        <v>175</v>
      </c>
      <c r="AH154" s="212"/>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1" x14ac:dyDescent="0.2">
      <c r="A155" s="231">
        <v>35</v>
      </c>
      <c r="B155" s="232" t="s">
        <v>317</v>
      </c>
      <c r="C155" s="243" t="s">
        <v>318</v>
      </c>
      <c r="D155" s="233" t="s">
        <v>222</v>
      </c>
      <c r="E155" s="234">
        <v>9.48156</v>
      </c>
      <c r="F155" s="235"/>
      <c r="G155" s="236">
        <f>ROUND(E155*F155,2)</f>
        <v>0</v>
      </c>
      <c r="H155" s="235"/>
      <c r="I155" s="236">
        <f>ROUND(E155*H155,2)</f>
        <v>0</v>
      </c>
      <c r="J155" s="235"/>
      <c r="K155" s="236">
        <f>ROUND(E155*J155,2)</f>
        <v>0</v>
      </c>
      <c r="L155" s="236">
        <v>21</v>
      </c>
      <c r="M155" s="236">
        <f>G155*(1+L155/100)</f>
        <v>0</v>
      </c>
      <c r="N155" s="236">
        <v>0</v>
      </c>
      <c r="O155" s="236">
        <f>ROUND(E155*N155,2)</f>
        <v>0</v>
      </c>
      <c r="P155" s="236">
        <v>0</v>
      </c>
      <c r="Q155" s="236">
        <f>ROUND(E155*P155,2)</f>
        <v>0</v>
      </c>
      <c r="R155" s="236" t="s">
        <v>214</v>
      </c>
      <c r="S155" s="236" t="s">
        <v>172</v>
      </c>
      <c r="T155" s="237" t="s">
        <v>192</v>
      </c>
      <c r="U155" s="222">
        <v>0</v>
      </c>
      <c r="V155" s="222">
        <f>ROUND(E155*U155,2)</f>
        <v>0</v>
      </c>
      <c r="W155" s="222"/>
      <c r="X155" s="222" t="s">
        <v>193</v>
      </c>
      <c r="Y155" s="212"/>
      <c r="Z155" s="212"/>
      <c r="AA155" s="212"/>
      <c r="AB155" s="212"/>
      <c r="AC155" s="212"/>
      <c r="AD155" s="212"/>
      <c r="AE155" s="212"/>
      <c r="AF155" s="212"/>
      <c r="AG155" s="212" t="s">
        <v>194</v>
      </c>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outlineLevel="1" x14ac:dyDescent="0.2">
      <c r="A156" s="219"/>
      <c r="B156" s="220"/>
      <c r="C156" s="255" t="s">
        <v>319</v>
      </c>
      <c r="D156" s="248"/>
      <c r="E156" s="249">
        <v>9.48156</v>
      </c>
      <c r="F156" s="222"/>
      <c r="G156" s="222"/>
      <c r="H156" s="222"/>
      <c r="I156" s="222"/>
      <c r="J156" s="222"/>
      <c r="K156" s="222"/>
      <c r="L156" s="222"/>
      <c r="M156" s="222"/>
      <c r="N156" s="222"/>
      <c r="O156" s="222"/>
      <c r="P156" s="222"/>
      <c r="Q156" s="222"/>
      <c r="R156" s="222"/>
      <c r="S156" s="222"/>
      <c r="T156" s="222"/>
      <c r="U156" s="222"/>
      <c r="V156" s="222"/>
      <c r="W156" s="222"/>
      <c r="X156" s="222"/>
      <c r="Y156" s="212"/>
      <c r="Z156" s="212"/>
      <c r="AA156" s="212"/>
      <c r="AB156" s="212"/>
      <c r="AC156" s="212"/>
      <c r="AD156" s="212"/>
      <c r="AE156" s="212"/>
      <c r="AF156" s="212"/>
      <c r="AG156" s="212" t="s">
        <v>201</v>
      </c>
      <c r="AH156" s="212">
        <v>0</v>
      </c>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outlineLevel="1" x14ac:dyDescent="0.2">
      <c r="A157" s="219"/>
      <c r="B157" s="220"/>
      <c r="C157" s="258"/>
      <c r="D157" s="239"/>
      <c r="E157" s="239"/>
      <c r="F157" s="239"/>
      <c r="G157" s="239"/>
      <c r="H157" s="222"/>
      <c r="I157" s="222"/>
      <c r="J157" s="222"/>
      <c r="K157" s="222"/>
      <c r="L157" s="222"/>
      <c r="M157" s="222"/>
      <c r="N157" s="222"/>
      <c r="O157" s="222"/>
      <c r="P157" s="222"/>
      <c r="Q157" s="222"/>
      <c r="R157" s="222"/>
      <c r="S157" s="222"/>
      <c r="T157" s="222"/>
      <c r="U157" s="222"/>
      <c r="V157" s="222"/>
      <c r="W157" s="222"/>
      <c r="X157" s="222"/>
      <c r="Y157" s="212"/>
      <c r="Z157" s="212"/>
      <c r="AA157" s="212"/>
      <c r="AB157" s="212"/>
      <c r="AC157" s="212"/>
      <c r="AD157" s="212"/>
      <c r="AE157" s="212"/>
      <c r="AF157" s="212"/>
      <c r="AG157" s="212" t="s">
        <v>175</v>
      </c>
      <c r="AH157" s="212"/>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outlineLevel="1" x14ac:dyDescent="0.2">
      <c r="A158" s="231">
        <v>36</v>
      </c>
      <c r="B158" s="232" t="s">
        <v>320</v>
      </c>
      <c r="C158" s="243" t="s">
        <v>321</v>
      </c>
      <c r="D158" s="233" t="s">
        <v>222</v>
      </c>
      <c r="E158" s="234">
        <v>1.6140000000000001</v>
      </c>
      <c r="F158" s="235"/>
      <c r="G158" s="236">
        <f>ROUND(E158*F158,2)</f>
        <v>0</v>
      </c>
      <c r="H158" s="235"/>
      <c r="I158" s="236">
        <f>ROUND(E158*H158,2)</f>
        <v>0</v>
      </c>
      <c r="J158" s="235"/>
      <c r="K158" s="236">
        <f>ROUND(E158*J158,2)</f>
        <v>0</v>
      </c>
      <c r="L158" s="236">
        <v>21</v>
      </c>
      <c r="M158" s="236">
        <f>G158*(1+L158/100)</f>
        <v>0</v>
      </c>
      <c r="N158" s="236">
        <v>0</v>
      </c>
      <c r="O158" s="236">
        <f>ROUND(E158*N158,2)</f>
        <v>0</v>
      </c>
      <c r="P158" s="236">
        <v>0</v>
      </c>
      <c r="Q158" s="236">
        <f>ROUND(E158*P158,2)</f>
        <v>0</v>
      </c>
      <c r="R158" s="236" t="s">
        <v>214</v>
      </c>
      <c r="S158" s="236" t="s">
        <v>172</v>
      </c>
      <c r="T158" s="237" t="s">
        <v>192</v>
      </c>
      <c r="U158" s="222">
        <v>0</v>
      </c>
      <c r="V158" s="222">
        <f>ROUND(E158*U158,2)</f>
        <v>0</v>
      </c>
      <c r="W158" s="222"/>
      <c r="X158" s="222" t="s">
        <v>193</v>
      </c>
      <c r="Y158" s="212"/>
      <c r="Z158" s="212"/>
      <c r="AA158" s="212"/>
      <c r="AB158" s="212"/>
      <c r="AC158" s="212"/>
      <c r="AD158" s="212"/>
      <c r="AE158" s="212"/>
      <c r="AF158" s="212"/>
      <c r="AG158" s="212" t="s">
        <v>194</v>
      </c>
      <c r="AH158" s="212"/>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outlineLevel="1" x14ac:dyDescent="0.2">
      <c r="A159" s="219"/>
      <c r="B159" s="220"/>
      <c r="C159" s="255" t="s">
        <v>322</v>
      </c>
      <c r="D159" s="248"/>
      <c r="E159" s="249">
        <v>1.6140000000000001</v>
      </c>
      <c r="F159" s="222"/>
      <c r="G159" s="222"/>
      <c r="H159" s="222"/>
      <c r="I159" s="222"/>
      <c r="J159" s="222"/>
      <c r="K159" s="222"/>
      <c r="L159" s="222"/>
      <c r="M159" s="222"/>
      <c r="N159" s="222"/>
      <c r="O159" s="222"/>
      <c r="P159" s="222"/>
      <c r="Q159" s="222"/>
      <c r="R159" s="222"/>
      <c r="S159" s="222"/>
      <c r="T159" s="222"/>
      <c r="U159" s="222"/>
      <c r="V159" s="222"/>
      <c r="W159" s="222"/>
      <c r="X159" s="222"/>
      <c r="Y159" s="212"/>
      <c r="Z159" s="212"/>
      <c r="AA159" s="212"/>
      <c r="AB159" s="212"/>
      <c r="AC159" s="212"/>
      <c r="AD159" s="212"/>
      <c r="AE159" s="212"/>
      <c r="AF159" s="212"/>
      <c r="AG159" s="212" t="s">
        <v>201</v>
      </c>
      <c r="AH159" s="212">
        <v>0</v>
      </c>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1" x14ac:dyDescent="0.2">
      <c r="A160" s="219"/>
      <c r="B160" s="220"/>
      <c r="C160" s="258"/>
      <c r="D160" s="239"/>
      <c r="E160" s="239"/>
      <c r="F160" s="239"/>
      <c r="G160" s="239"/>
      <c r="H160" s="222"/>
      <c r="I160" s="222"/>
      <c r="J160" s="222"/>
      <c r="K160" s="222"/>
      <c r="L160" s="222"/>
      <c r="M160" s="222"/>
      <c r="N160" s="222"/>
      <c r="O160" s="222"/>
      <c r="P160" s="222"/>
      <c r="Q160" s="222"/>
      <c r="R160" s="222"/>
      <c r="S160" s="222"/>
      <c r="T160" s="222"/>
      <c r="U160" s="222"/>
      <c r="V160" s="222"/>
      <c r="W160" s="222"/>
      <c r="X160" s="222"/>
      <c r="Y160" s="212"/>
      <c r="Z160" s="212"/>
      <c r="AA160" s="212"/>
      <c r="AB160" s="212"/>
      <c r="AC160" s="212"/>
      <c r="AD160" s="212"/>
      <c r="AE160" s="212"/>
      <c r="AF160" s="212"/>
      <c r="AG160" s="212" t="s">
        <v>175</v>
      </c>
      <c r="AH160" s="212"/>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outlineLevel="1" x14ac:dyDescent="0.2">
      <c r="A161" s="231">
        <v>37</v>
      </c>
      <c r="B161" s="232" t="s">
        <v>323</v>
      </c>
      <c r="C161" s="243" t="s">
        <v>324</v>
      </c>
      <c r="D161" s="233" t="s">
        <v>222</v>
      </c>
      <c r="E161" s="234">
        <v>1.345</v>
      </c>
      <c r="F161" s="235"/>
      <c r="G161" s="236">
        <f>ROUND(E161*F161,2)</f>
        <v>0</v>
      </c>
      <c r="H161" s="235"/>
      <c r="I161" s="236">
        <f>ROUND(E161*H161,2)</f>
        <v>0</v>
      </c>
      <c r="J161" s="235"/>
      <c r="K161" s="236">
        <f>ROUND(E161*J161,2)</f>
        <v>0</v>
      </c>
      <c r="L161" s="236">
        <v>21</v>
      </c>
      <c r="M161" s="236">
        <f>G161*(1+L161/100)</f>
        <v>0</v>
      </c>
      <c r="N161" s="236">
        <v>0</v>
      </c>
      <c r="O161" s="236">
        <f>ROUND(E161*N161,2)</f>
        <v>0</v>
      </c>
      <c r="P161" s="236">
        <v>0</v>
      </c>
      <c r="Q161" s="236">
        <f>ROUND(E161*P161,2)</f>
        <v>0</v>
      </c>
      <c r="R161" s="236" t="s">
        <v>214</v>
      </c>
      <c r="S161" s="236" t="s">
        <v>172</v>
      </c>
      <c r="T161" s="237" t="s">
        <v>192</v>
      </c>
      <c r="U161" s="222">
        <v>0</v>
      </c>
      <c r="V161" s="222">
        <f>ROUND(E161*U161,2)</f>
        <v>0</v>
      </c>
      <c r="W161" s="222"/>
      <c r="X161" s="222" t="s">
        <v>193</v>
      </c>
      <c r="Y161" s="212"/>
      <c r="Z161" s="212"/>
      <c r="AA161" s="212"/>
      <c r="AB161" s="212"/>
      <c r="AC161" s="212"/>
      <c r="AD161" s="212"/>
      <c r="AE161" s="212"/>
      <c r="AF161" s="212"/>
      <c r="AG161" s="212" t="s">
        <v>194</v>
      </c>
      <c r="AH161" s="212"/>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outlineLevel="1" x14ac:dyDescent="0.2">
      <c r="A162" s="219"/>
      <c r="B162" s="220"/>
      <c r="C162" s="255" t="s">
        <v>325</v>
      </c>
      <c r="D162" s="248"/>
      <c r="E162" s="249">
        <v>1.345</v>
      </c>
      <c r="F162" s="222"/>
      <c r="G162" s="222"/>
      <c r="H162" s="222"/>
      <c r="I162" s="222"/>
      <c r="J162" s="222"/>
      <c r="K162" s="222"/>
      <c r="L162" s="222"/>
      <c r="M162" s="222"/>
      <c r="N162" s="222"/>
      <c r="O162" s="222"/>
      <c r="P162" s="222"/>
      <c r="Q162" s="222"/>
      <c r="R162" s="222"/>
      <c r="S162" s="222"/>
      <c r="T162" s="222"/>
      <c r="U162" s="222"/>
      <c r="V162" s="222"/>
      <c r="W162" s="222"/>
      <c r="X162" s="222"/>
      <c r="Y162" s="212"/>
      <c r="Z162" s="212"/>
      <c r="AA162" s="212"/>
      <c r="AB162" s="212"/>
      <c r="AC162" s="212"/>
      <c r="AD162" s="212"/>
      <c r="AE162" s="212"/>
      <c r="AF162" s="212"/>
      <c r="AG162" s="212" t="s">
        <v>201</v>
      </c>
      <c r="AH162" s="212">
        <v>0</v>
      </c>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outlineLevel="1" x14ac:dyDescent="0.2">
      <c r="A163" s="219"/>
      <c r="B163" s="220"/>
      <c r="C163" s="258"/>
      <c r="D163" s="239"/>
      <c r="E163" s="239"/>
      <c r="F163" s="239"/>
      <c r="G163" s="239"/>
      <c r="H163" s="222"/>
      <c r="I163" s="222"/>
      <c r="J163" s="222"/>
      <c r="K163" s="222"/>
      <c r="L163" s="222"/>
      <c r="M163" s="222"/>
      <c r="N163" s="222"/>
      <c r="O163" s="222"/>
      <c r="P163" s="222"/>
      <c r="Q163" s="222"/>
      <c r="R163" s="222"/>
      <c r="S163" s="222"/>
      <c r="T163" s="222"/>
      <c r="U163" s="222"/>
      <c r="V163" s="222"/>
      <c r="W163" s="222"/>
      <c r="X163" s="222"/>
      <c r="Y163" s="212"/>
      <c r="Z163" s="212"/>
      <c r="AA163" s="212"/>
      <c r="AB163" s="212"/>
      <c r="AC163" s="212"/>
      <c r="AD163" s="212"/>
      <c r="AE163" s="212"/>
      <c r="AF163" s="212"/>
      <c r="AG163" s="212" t="s">
        <v>175</v>
      </c>
      <c r="AH163" s="212"/>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spans="1:60" ht="22.5" outlineLevel="1" x14ac:dyDescent="0.2">
      <c r="A164" s="231">
        <v>38</v>
      </c>
      <c r="B164" s="232" t="s">
        <v>326</v>
      </c>
      <c r="C164" s="243" t="s">
        <v>327</v>
      </c>
      <c r="D164" s="233" t="s">
        <v>222</v>
      </c>
      <c r="E164" s="234">
        <v>14.909990000000001</v>
      </c>
      <c r="F164" s="235"/>
      <c r="G164" s="236">
        <f>ROUND(E164*F164,2)</f>
        <v>0</v>
      </c>
      <c r="H164" s="235"/>
      <c r="I164" s="236">
        <f>ROUND(E164*H164,2)</f>
        <v>0</v>
      </c>
      <c r="J164" s="235"/>
      <c r="K164" s="236">
        <f>ROUND(E164*J164,2)</f>
        <v>0</v>
      </c>
      <c r="L164" s="236">
        <v>21</v>
      </c>
      <c r="M164" s="236">
        <f>G164*(1+L164/100)</f>
        <v>0</v>
      </c>
      <c r="N164" s="236">
        <v>0</v>
      </c>
      <c r="O164" s="236">
        <f>ROUND(E164*N164,2)</f>
        <v>0</v>
      </c>
      <c r="P164" s="236">
        <v>0</v>
      </c>
      <c r="Q164" s="236">
        <f>ROUND(E164*P164,2)</f>
        <v>0</v>
      </c>
      <c r="R164" s="236" t="s">
        <v>214</v>
      </c>
      <c r="S164" s="236" t="s">
        <v>172</v>
      </c>
      <c r="T164" s="237" t="s">
        <v>192</v>
      </c>
      <c r="U164" s="222">
        <v>0.93300000000000005</v>
      </c>
      <c r="V164" s="222">
        <f>ROUND(E164*U164,2)</f>
        <v>13.91</v>
      </c>
      <c r="W164" s="222"/>
      <c r="X164" s="222" t="s">
        <v>328</v>
      </c>
      <c r="Y164" s="212"/>
      <c r="Z164" s="212"/>
      <c r="AA164" s="212"/>
      <c r="AB164" s="212"/>
      <c r="AC164" s="212"/>
      <c r="AD164" s="212"/>
      <c r="AE164" s="212"/>
      <c r="AF164" s="212"/>
      <c r="AG164" s="212" t="s">
        <v>329</v>
      </c>
      <c r="AH164" s="212"/>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outlineLevel="1" x14ac:dyDescent="0.2">
      <c r="A165" s="219"/>
      <c r="B165" s="220"/>
      <c r="C165" s="244"/>
      <c r="D165" s="240"/>
      <c r="E165" s="240"/>
      <c r="F165" s="240"/>
      <c r="G165" s="240"/>
      <c r="H165" s="222"/>
      <c r="I165" s="222"/>
      <c r="J165" s="222"/>
      <c r="K165" s="222"/>
      <c r="L165" s="222"/>
      <c r="M165" s="222"/>
      <c r="N165" s="222"/>
      <c r="O165" s="222"/>
      <c r="P165" s="222"/>
      <c r="Q165" s="222"/>
      <c r="R165" s="222"/>
      <c r="S165" s="222"/>
      <c r="T165" s="222"/>
      <c r="U165" s="222"/>
      <c r="V165" s="222"/>
      <c r="W165" s="222"/>
      <c r="X165" s="222"/>
      <c r="Y165" s="212"/>
      <c r="Z165" s="212"/>
      <c r="AA165" s="212"/>
      <c r="AB165" s="212"/>
      <c r="AC165" s="212"/>
      <c r="AD165" s="212"/>
      <c r="AE165" s="212"/>
      <c r="AF165" s="212"/>
      <c r="AG165" s="212" t="s">
        <v>175</v>
      </c>
      <c r="AH165" s="212"/>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outlineLevel="1" x14ac:dyDescent="0.2">
      <c r="A166" s="231">
        <v>39</v>
      </c>
      <c r="B166" s="232" t="s">
        <v>330</v>
      </c>
      <c r="C166" s="243" t="s">
        <v>331</v>
      </c>
      <c r="D166" s="233" t="s">
        <v>222</v>
      </c>
      <c r="E166" s="234">
        <v>14.909990000000001</v>
      </c>
      <c r="F166" s="235"/>
      <c r="G166" s="236">
        <f>ROUND(E166*F166,2)</f>
        <v>0</v>
      </c>
      <c r="H166" s="235"/>
      <c r="I166" s="236">
        <f>ROUND(E166*H166,2)</f>
        <v>0</v>
      </c>
      <c r="J166" s="235"/>
      <c r="K166" s="236">
        <f>ROUND(E166*J166,2)</f>
        <v>0</v>
      </c>
      <c r="L166" s="236">
        <v>21</v>
      </c>
      <c r="M166" s="236">
        <f>G166*(1+L166/100)</f>
        <v>0</v>
      </c>
      <c r="N166" s="236">
        <v>0</v>
      </c>
      <c r="O166" s="236">
        <f>ROUND(E166*N166,2)</f>
        <v>0</v>
      </c>
      <c r="P166" s="236">
        <v>0</v>
      </c>
      <c r="Q166" s="236">
        <f>ROUND(E166*P166,2)</f>
        <v>0</v>
      </c>
      <c r="R166" s="236" t="s">
        <v>214</v>
      </c>
      <c r="S166" s="236" t="s">
        <v>172</v>
      </c>
      <c r="T166" s="237" t="s">
        <v>192</v>
      </c>
      <c r="U166" s="222">
        <v>0.49</v>
      </c>
      <c r="V166" s="222">
        <f>ROUND(E166*U166,2)</f>
        <v>7.31</v>
      </c>
      <c r="W166" s="222"/>
      <c r="X166" s="222" t="s">
        <v>328</v>
      </c>
      <c r="Y166" s="212"/>
      <c r="Z166" s="212"/>
      <c r="AA166" s="212"/>
      <c r="AB166" s="212"/>
      <c r="AC166" s="212"/>
      <c r="AD166" s="212"/>
      <c r="AE166" s="212"/>
      <c r="AF166" s="212"/>
      <c r="AG166" s="212" t="s">
        <v>329</v>
      </c>
      <c r="AH166" s="212"/>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outlineLevel="1" x14ac:dyDescent="0.2">
      <c r="A167" s="219"/>
      <c r="B167" s="220"/>
      <c r="C167" s="244"/>
      <c r="D167" s="240"/>
      <c r="E167" s="240"/>
      <c r="F167" s="240"/>
      <c r="G167" s="240"/>
      <c r="H167" s="222"/>
      <c r="I167" s="222"/>
      <c r="J167" s="222"/>
      <c r="K167" s="222"/>
      <c r="L167" s="222"/>
      <c r="M167" s="222"/>
      <c r="N167" s="222"/>
      <c r="O167" s="222"/>
      <c r="P167" s="222"/>
      <c r="Q167" s="222"/>
      <c r="R167" s="222"/>
      <c r="S167" s="222"/>
      <c r="T167" s="222"/>
      <c r="U167" s="222"/>
      <c r="V167" s="222"/>
      <c r="W167" s="222"/>
      <c r="X167" s="222"/>
      <c r="Y167" s="212"/>
      <c r="Z167" s="212"/>
      <c r="AA167" s="212"/>
      <c r="AB167" s="212"/>
      <c r="AC167" s="212"/>
      <c r="AD167" s="212"/>
      <c r="AE167" s="212"/>
      <c r="AF167" s="212"/>
      <c r="AG167" s="212" t="s">
        <v>175</v>
      </c>
      <c r="AH167" s="212"/>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outlineLevel="1" x14ac:dyDescent="0.2">
      <c r="A168" s="231">
        <v>40</v>
      </c>
      <c r="B168" s="232" t="s">
        <v>332</v>
      </c>
      <c r="C168" s="243" t="s">
        <v>333</v>
      </c>
      <c r="D168" s="233" t="s">
        <v>222</v>
      </c>
      <c r="E168" s="234">
        <v>134.18994000000001</v>
      </c>
      <c r="F168" s="235"/>
      <c r="G168" s="236">
        <f>ROUND(E168*F168,2)</f>
        <v>0</v>
      </c>
      <c r="H168" s="235"/>
      <c r="I168" s="236">
        <f>ROUND(E168*H168,2)</f>
        <v>0</v>
      </c>
      <c r="J168" s="235"/>
      <c r="K168" s="236">
        <f>ROUND(E168*J168,2)</f>
        <v>0</v>
      </c>
      <c r="L168" s="236">
        <v>21</v>
      </c>
      <c r="M168" s="236">
        <f>G168*(1+L168/100)</f>
        <v>0</v>
      </c>
      <c r="N168" s="236">
        <v>0</v>
      </c>
      <c r="O168" s="236">
        <f>ROUND(E168*N168,2)</f>
        <v>0</v>
      </c>
      <c r="P168" s="236">
        <v>0</v>
      </c>
      <c r="Q168" s="236">
        <f>ROUND(E168*P168,2)</f>
        <v>0</v>
      </c>
      <c r="R168" s="236" t="s">
        <v>214</v>
      </c>
      <c r="S168" s="236" t="s">
        <v>172</v>
      </c>
      <c r="T168" s="237" t="s">
        <v>192</v>
      </c>
      <c r="U168" s="222">
        <v>0</v>
      </c>
      <c r="V168" s="222">
        <f>ROUND(E168*U168,2)</f>
        <v>0</v>
      </c>
      <c r="W168" s="222"/>
      <c r="X168" s="222" t="s">
        <v>328</v>
      </c>
      <c r="Y168" s="212"/>
      <c r="Z168" s="212"/>
      <c r="AA168" s="212"/>
      <c r="AB168" s="212"/>
      <c r="AC168" s="212"/>
      <c r="AD168" s="212"/>
      <c r="AE168" s="212"/>
      <c r="AF168" s="212"/>
      <c r="AG168" s="212" t="s">
        <v>329</v>
      </c>
      <c r="AH168" s="212"/>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outlineLevel="1" x14ac:dyDescent="0.2">
      <c r="A169" s="219"/>
      <c r="B169" s="220"/>
      <c r="C169" s="244"/>
      <c r="D169" s="240"/>
      <c r="E169" s="240"/>
      <c r="F169" s="240"/>
      <c r="G169" s="240"/>
      <c r="H169" s="222"/>
      <c r="I169" s="222"/>
      <c r="J169" s="222"/>
      <c r="K169" s="222"/>
      <c r="L169" s="222"/>
      <c r="M169" s="222"/>
      <c r="N169" s="222"/>
      <c r="O169" s="222"/>
      <c r="P169" s="222"/>
      <c r="Q169" s="222"/>
      <c r="R169" s="222"/>
      <c r="S169" s="222"/>
      <c r="T169" s="222"/>
      <c r="U169" s="222"/>
      <c r="V169" s="222"/>
      <c r="W169" s="222"/>
      <c r="X169" s="222"/>
      <c r="Y169" s="212"/>
      <c r="Z169" s="212"/>
      <c r="AA169" s="212"/>
      <c r="AB169" s="212"/>
      <c r="AC169" s="212"/>
      <c r="AD169" s="212"/>
      <c r="AE169" s="212"/>
      <c r="AF169" s="212"/>
      <c r="AG169" s="212" t="s">
        <v>175</v>
      </c>
      <c r="AH169" s="212"/>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spans="1:60" outlineLevel="1" x14ac:dyDescent="0.2">
      <c r="A170" s="231">
        <v>41</v>
      </c>
      <c r="B170" s="232" t="s">
        <v>334</v>
      </c>
      <c r="C170" s="243" t="s">
        <v>335</v>
      </c>
      <c r="D170" s="233" t="s">
        <v>222</v>
      </c>
      <c r="E170" s="234">
        <v>14.909990000000001</v>
      </c>
      <c r="F170" s="235"/>
      <c r="G170" s="236">
        <f>ROUND(E170*F170,2)</f>
        <v>0</v>
      </c>
      <c r="H170" s="235"/>
      <c r="I170" s="236">
        <f>ROUND(E170*H170,2)</f>
        <v>0</v>
      </c>
      <c r="J170" s="235"/>
      <c r="K170" s="236">
        <f>ROUND(E170*J170,2)</f>
        <v>0</v>
      </c>
      <c r="L170" s="236">
        <v>21</v>
      </c>
      <c r="M170" s="236">
        <f>G170*(1+L170/100)</f>
        <v>0</v>
      </c>
      <c r="N170" s="236">
        <v>0</v>
      </c>
      <c r="O170" s="236">
        <f>ROUND(E170*N170,2)</f>
        <v>0</v>
      </c>
      <c r="P170" s="236">
        <v>0</v>
      </c>
      <c r="Q170" s="236">
        <f>ROUND(E170*P170,2)</f>
        <v>0</v>
      </c>
      <c r="R170" s="236" t="s">
        <v>214</v>
      </c>
      <c r="S170" s="236" t="s">
        <v>172</v>
      </c>
      <c r="T170" s="237" t="s">
        <v>192</v>
      </c>
      <c r="U170" s="222">
        <v>0.94199999999999995</v>
      </c>
      <c r="V170" s="222">
        <f>ROUND(E170*U170,2)</f>
        <v>14.05</v>
      </c>
      <c r="W170" s="222"/>
      <c r="X170" s="222" t="s">
        <v>328</v>
      </c>
      <c r="Y170" s="212"/>
      <c r="Z170" s="212"/>
      <c r="AA170" s="212"/>
      <c r="AB170" s="212"/>
      <c r="AC170" s="212"/>
      <c r="AD170" s="212"/>
      <c r="AE170" s="212"/>
      <c r="AF170" s="212"/>
      <c r="AG170" s="212" t="s">
        <v>329</v>
      </c>
      <c r="AH170" s="212"/>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outlineLevel="1" x14ac:dyDescent="0.2">
      <c r="A171" s="219"/>
      <c r="B171" s="220"/>
      <c r="C171" s="244"/>
      <c r="D171" s="240"/>
      <c r="E171" s="240"/>
      <c r="F171" s="240"/>
      <c r="G171" s="240"/>
      <c r="H171" s="222"/>
      <c r="I171" s="222"/>
      <c r="J171" s="222"/>
      <c r="K171" s="222"/>
      <c r="L171" s="222"/>
      <c r="M171" s="222"/>
      <c r="N171" s="222"/>
      <c r="O171" s="222"/>
      <c r="P171" s="222"/>
      <c r="Q171" s="222"/>
      <c r="R171" s="222"/>
      <c r="S171" s="222"/>
      <c r="T171" s="222"/>
      <c r="U171" s="222"/>
      <c r="V171" s="222"/>
      <c r="W171" s="222"/>
      <c r="X171" s="222"/>
      <c r="Y171" s="212"/>
      <c r="Z171" s="212"/>
      <c r="AA171" s="212"/>
      <c r="AB171" s="212"/>
      <c r="AC171" s="212"/>
      <c r="AD171" s="212"/>
      <c r="AE171" s="212"/>
      <c r="AF171" s="212"/>
      <c r="AG171" s="212" t="s">
        <v>175</v>
      </c>
      <c r="AH171" s="212"/>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ht="22.5" outlineLevel="1" x14ac:dyDescent="0.2">
      <c r="A172" s="231">
        <v>42</v>
      </c>
      <c r="B172" s="232" t="s">
        <v>336</v>
      </c>
      <c r="C172" s="243" t="s">
        <v>337</v>
      </c>
      <c r="D172" s="233" t="s">
        <v>222</v>
      </c>
      <c r="E172" s="234">
        <v>59.639969999999998</v>
      </c>
      <c r="F172" s="235"/>
      <c r="G172" s="236">
        <f>ROUND(E172*F172,2)</f>
        <v>0</v>
      </c>
      <c r="H172" s="235"/>
      <c r="I172" s="236">
        <f>ROUND(E172*H172,2)</f>
        <v>0</v>
      </c>
      <c r="J172" s="235"/>
      <c r="K172" s="236">
        <f>ROUND(E172*J172,2)</f>
        <v>0</v>
      </c>
      <c r="L172" s="236">
        <v>21</v>
      </c>
      <c r="M172" s="236">
        <f>G172*(1+L172/100)</f>
        <v>0</v>
      </c>
      <c r="N172" s="236">
        <v>0</v>
      </c>
      <c r="O172" s="236">
        <f>ROUND(E172*N172,2)</f>
        <v>0</v>
      </c>
      <c r="P172" s="236">
        <v>0</v>
      </c>
      <c r="Q172" s="236">
        <f>ROUND(E172*P172,2)</f>
        <v>0</v>
      </c>
      <c r="R172" s="236" t="s">
        <v>214</v>
      </c>
      <c r="S172" s="236" t="s">
        <v>172</v>
      </c>
      <c r="T172" s="237" t="s">
        <v>192</v>
      </c>
      <c r="U172" s="222">
        <v>0.105</v>
      </c>
      <c r="V172" s="222">
        <f>ROUND(E172*U172,2)</f>
        <v>6.26</v>
      </c>
      <c r="W172" s="222"/>
      <c r="X172" s="222" t="s">
        <v>328</v>
      </c>
      <c r="Y172" s="212"/>
      <c r="Z172" s="212"/>
      <c r="AA172" s="212"/>
      <c r="AB172" s="212"/>
      <c r="AC172" s="212"/>
      <c r="AD172" s="212"/>
      <c r="AE172" s="212"/>
      <c r="AF172" s="212"/>
      <c r="AG172" s="212" t="s">
        <v>329</v>
      </c>
      <c r="AH172" s="212"/>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row>
    <row r="173" spans="1:60" outlineLevel="1" x14ac:dyDescent="0.2">
      <c r="A173" s="219"/>
      <c r="B173" s="220"/>
      <c r="C173" s="244"/>
      <c r="D173" s="240"/>
      <c r="E173" s="240"/>
      <c r="F173" s="240"/>
      <c r="G173" s="240"/>
      <c r="H173" s="222"/>
      <c r="I173" s="222"/>
      <c r="J173" s="222"/>
      <c r="K173" s="222"/>
      <c r="L173" s="222"/>
      <c r="M173" s="222"/>
      <c r="N173" s="222"/>
      <c r="O173" s="222"/>
      <c r="P173" s="222"/>
      <c r="Q173" s="222"/>
      <c r="R173" s="222"/>
      <c r="S173" s="222"/>
      <c r="T173" s="222"/>
      <c r="U173" s="222"/>
      <c r="V173" s="222"/>
      <c r="W173" s="222"/>
      <c r="X173" s="222"/>
      <c r="Y173" s="212"/>
      <c r="Z173" s="212"/>
      <c r="AA173" s="212"/>
      <c r="AB173" s="212"/>
      <c r="AC173" s="212"/>
      <c r="AD173" s="212"/>
      <c r="AE173" s="212"/>
      <c r="AF173" s="212"/>
      <c r="AG173" s="212" t="s">
        <v>175</v>
      </c>
      <c r="AH173" s="212"/>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x14ac:dyDescent="0.2">
      <c r="A174" s="3"/>
      <c r="B174" s="4"/>
      <c r="C174" s="245"/>
      <c r="D174" s="6"/>
      <c r="E174" s="3"/>
      <c r="F174" s="3"/>
      <c r="G174" s="3"/>
      <c r="H174" s="3"/>
      <c r="I174" s="3"/>
      <c r="J174" s="3"/>
      <c r="K174" s="3"/>
      <c r="L174" s="3"/>
      <c r="M174" s="3"/>
      <c r="N174" s="3"/>
      <c r="O174" s="3"/>
      <c r="P174" s="3"/>
      <c r="Q174" s="3"/>
      <c r="R174" s="3"/>
      <c r="S174" s="3"/>
      <c r="T174" s="3"/>
      <c r="U174" s="3"/>
      <c r="V174" s="3"/>
      <c r="W174" s="3"/>
      <c r="X174" s="3"/>
      <c r="AE174">
        <v>15</v>
      </c>
      <c r="AF174">
        <v>21</v>
      </c>
      <c r="AG174" t="s">
        <v>154</v>
      </c>
    </row>
    <row r="175" spans="1:60" x14ac:dyDescent="0.2">
      <c r="A175" s="215"/>
      <c r="B175" s="216" t="s">
        <v>29</v>
      </c>
      <c r="C175" s="246"/>
      <c r="D175" s="217"/>
      <c r="E175" s="218"/>
      <c r="F175" s="218"/>
      <c r="G175" s="241">
        <f>G8+G11+G27+G43+G47+G92+G96+G151</f>
        <v>0</v>
      </c>
      <c r="H175" s="3"/>
      <c r="I175" s="3"/>
      <c r="J175" s="3"/>
      <c r="K175" s="3"/>
      <c r="L175" s="3"/>
      <c r="M175" s="3"/>
      <c r="N175" s="3"/>
      <c r="O175" s="3"/>
      <c r="P175" s="3"/>
      <c r="Q175" s="3"/>
      <c r="R175" s="3"/>
      <c r="S175" s="3"/>
      <c r="T175" s="3"/>
      <c r="U175" s="3"/>
      <c r="V175" s="3"/>
      <c r="W175" s="3"/>
      <c r="X175" s="3"/>
      <c r="AE175">
        <f>SUMIF(L7:L173,AE174,G7:G173)</f>
        <v>0</v>
      </c>
      <c r="AF175">
        <f>SUMIF(L7:L173,AF174,G7:G173)</f>
        <v>0</v>
      </c>
      <c r="AG175" t="s">
        <v>185</v>
      </c>
    </row>
    <row r="176" spans="1:60" x14ac:dyDescent="0.2">
      <c r="C176" s="247"/>
      <c r="D176" s="10"/>
      <c r="AG176" t="s">
        <v>186</v>
      </c>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wfv8SfQVX7CO/Jnx9oB10soFQqRov8ZrVZ4Yvt0yrs0dRnkIOxGH+2flzhkB7zQso+GGcjUOi+UxCS0/amgcKw==" saltValue="zhV/8Tydttm9ohQ2oms1vQ==" spinCount="100000" sheet="1"/>
  <mergeCells count="56">
    <mergeCell ref="C171:G171"/>
    <mergeCell ref="C173:G173"/>
    <mergeCell ref="C157:G157"/>
    <mergeCell ref="C160:G160"/>
    <mergeCell ref="C163:G163"/>
    <mergeCell ref="C165:G165"/>
    <mergeCell ref="C167:G167"/>
    <mergeCell ref="C169:G169"/>
    <mergeCell ref="C139:G139"/>
    <mergeCell ref="C143:G143"/>
    <mergeCell ref="C147:G147"/>
    <mergeCell ref="C149:G149"/>
    <mergeCell ref="C150:G150"/>
    <mergeCell ref="C154:G154"/>
    <mergeCell ref="C119:G119"/>
    <mergeCell ref="C122:G122"/>
    <mergeCell ref="C125:G125"/>
    <mergeCell ref="C129:G129"/>
    <mergeCell ref="C132:G132"/>
    <mergeCell ref="C135:G135"/>
    <mergeCell ref="C102:G102"/>
    <mergeCell ref="C105:G105"/>
    <mergeCell ref="C108:G108"/>
    <mergeCell ref="C111:G111"/>
    <mergeCell ref="C114:G114"/>
    <mergeCell ref="C116:G116"/>
    <mergeCell ref="C84:G84"/>
    <mergeCell ref="C88:G88"/>
    <mergeCell ref="C90:G90"/>
    <mergeCell ref="C91:G91"/>
    <mergeCell ref="C95:G95"/>
    <mergeCell ref="C100:G100"/>
    <mergeCell ref="C62:G62"/>
    <mergeCell ref="C65:G65"/>
    <mergeCell ref="C67:G67"/>
    <mergeCell ref="C70:G70"/>
    <mergeCell ref="C75:G75"/>
    <mergeCell ref="C80:G80"/>
    <mergeCell ref="C46:G46"/>
    <mergeCell ref="C50:G50"/>
    <mergeCell ref="C52:G52"/>
    <mergeCell ref="C55:G55"/>
    <mergeCell ref="C57:G57"/>
    <mergeCell ref="C60:G60"/>
    <mergeCell ref="C23:G23"/>
    <mergeCell ref="C25:G25"/>
    <mergeCell ref="C26:G26"/>
    <mergeCell ref="C38:G38"/>
    <mergeCell ref="C42:G42"/>
    <mergeCell ref="C45:G45"/>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7" customWidth="1"/>
    <col min="3" max="3" width="63.28515625" style="177"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s>
  <sheetData>
    <row r="1" spans="1:60" ht="15.75" customHeight="1" x14ac:dyDescent="0.25">
      <c r="A1" s="197" t="s">
        <v>187</v>
      </c>
      <c r="B1" s="197"/>
      <c r="C1" s="197"/>
      <c r="D1" s="197"/>
      <c r="E1" s="197"/>
      <c r="F1" s="197"/>
      <c r="G1" s="197"/>
      <c r="AG1" t="s">
        <v>140</v>
      </c>
    </row>
    <row r="2" spans="1:60" ht="24.95" customHeight="1" x14ac:dyDescent="0.2">
      <c r="A2" s="198" t="s">
        <v>7</v>
      </c>
      <c r="B2" s="48" t="s">
        <v>43</v>
      </c>
      <c r="C2" s="201" t="s">
        <v>44</v>
      </c>
      <c r="D2" s="199"/>
      <c r="E2" s="199"/>
      <c r="F2" s="199"/>
      <c r="G2" s="200"/>
      <c r="AG2" t="s">
        <v>141</v>
      </c>
    </row>
    <row r="3" spans="1:60" ht="24.95" customHeight="1" x14ac:dyDescent="0.2">
      <c r="A3" s="198" t="s">
        <v>8</v>
      </c>
      <c r="B3" s="48" t="s">
        <v>63</v>
      </c>
      <c r="C3" s="201" t="s">
        <v>64</v>
      </c>
      <c r="D3" s="199"/>
      <c r="E3" s="199"/>
      <c r="F3" s="199"/>
      <c r="G3" s="200"/>
      <c r="AC3" s="177" t="s">
        <v>141</v>
      </c>
      <c r="AG3" t="s">
        <v>144</v>
      </c>
    </row>
    <row r="4" spans="1:60" ht="24.95" customHeight="1" x14ac:dyDescent="0.2">
      <c r="A4" s="202" t="s">
        <v>9</v>
      </c>
      <c r="B4" s="203" t="s">
        <v>67</v>
      </c>
      <c r="C4" s="204" t="s">
        <v>68</v>
      </c>
      <c r="D4" s="205"/>
      <c r="E4" s="205"/>
      <c r="F4" s="205"/>
      <c r="G4" s="206"/>
      <c r="AG4" t="s">
        <v>145</v>
      </c>
    </row>
    <row r="5" spans="1:60" x14ac:dyDescent="0.2">
      <c r="D5" s="10"/>
    </row>
    <row r="6" spans="1:60" ht="38.25" x14ac:dyDescent="0.2">
      <c r="A6" s="208" t="s">
        <v>146</v>
      </c>
      <c r="B6" s="210" t="s">
        <v>147</v>
      </c>
      <c r="C6" s="210" t="s">
        <v>148</v>
      </c>
      <c r="D6" s="209" t="s">
        <v>149</v>
      </c>
      <c r="E6" s="208" t="s">
        <v>150</v>
      </c>
      <c r="F6" s="207" t="s">
        <v>151</v>
      </c>
      <c r="G6" s="208" t="s">
        <v>29</v>
      </c>
      <c r="H6" s="211" t="s">
        <v>30</v>
      </c>
      <c r="I6" s="211" t="s">
        <v>152</v>
      </c>
      <c r="J6" s="211" t="s">
        <v>31</v>
      </c>
      <c r="K6" s="211" t="s">
        <v>153</v>
      </c>
      <c r="L6" s="211" t="s">
        <v>154</v>
      </c>
      <c r="M6" s="211" t="s">
        <v>155</v>
      </c>
      <c r="N6" s="211" t="s">
        <v>156</v>
      </c>
      <c r="O6" s="211" t="s">
        <v>157</v>
      </c>
      <c r="P6" s="211" t="s">
        <v>158</v>
      </c>
      <c r="Q6" s="211" t="s">
        <v>159</v>
      </c>
      <c r="R6" s="211" t="s">
        <v>160</v>
      </c>
      <c r="S6" s="211" t="s">
        <v>161</v>
      </c>
      <c r="T6" s="211" t="s">
        <v>162</v>
      </c>
      <c r="U6" s="211" t="s">
        <v>163</v>
      </c>
      <c r="V6" s="211" t="s">
        <v>164</v>
      </c>
      <c r="W6" s="211" t="s">
        <v>165</v>
      </c>
      <c r="X6" s="211" t="s">
        <v>166</v>
      </c>
    </row>
    <row r="7" spans="1:60" hidden="1" x14ac:dyDescent="0.2">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
      <c r="A8" s="225" t="s">
        <v>167</v>
      </c>
      <c r="B8" s="226" t="s">
        <v>120</v>
      </c>
      <c r="C8" s="242" t="s">
        <v>121</v>
      </c>
      <c r="D8" s="227"/>
      <c r="E8" s="228"/>
      <c r="F8" s="229"/>
      <c r="G8" s="229">
        <f>SUMIF(AG9:AG13,"&lt;&gt;NOR",G9:G13)</f>
        <v>0</v>
      </c>
      <c r="H8" s="229"/>
      <c r="I8" s="229">
        <f>SUM(I9:I13)</f>
        <v>0</v>
      </c>
      <c r="J8" s="229"/>
      <c r="K8" s="229">
        <f>SUM(K9:K13)</f>
        <v>0</v>
      </c>
      <c r="L8" s="229"/>
      <c r="M8" s="229">
        <f>SUM(M9:M13)</f>
        <v>0</v>
      </c>
      <c r="N8" s="229"/>
      <c r="O8" s="229">
        <f>SUM(O9:O13)</f>
        <v>0.19</v>
      </c>
      <c r="P8" s="229"/>
      <c r="Q8" s="229">
        <f>SUM(Q9:Q13)</f>
        <v>0</v>
      </c>
      <c r="R8" s="229"/>
      <c r="S8" s="229"/>
      <c r="T8" s="230"/>
      <c r="U8" s="224"/>
      <c r="V8" s="224">
        <f>SUM(V9:V13)</f>
        <v>0.4</v>
      </c>
      <c r="W8" s="224"/>
      <c r="X8" s="224"/>
      <c r="AG8" t="s">
        <v>168</v>
      </c>
    </row>
    <row r="9" spans="1:60" outlineLevel="1" x14ac:dyDescent="0.2">
      <c r="A9" s="231">
        <v>1</v>
      </c>
      <c r="B9" s="232" t="s">
        <v>338</v>
      </c>
      <c r="C9" s="243" t="s">
        <v>339</v>
      </c>
      <c r="D9" s="233" t="s">
        <v>213</v>
      </c>
      <c r="E9" s="234">
        <v>7.4999999999999997E-2</v>
      </c>
      <c r="F9" s="235"/>
      <c r="G9" s="236">
        <f>ROUND(E9*F9,2)</f>
        <v>0</v>
      </c>
      <c r="H9" s="235"/>
      <c r="I9" s="236">
        <f>ROUND(E9*H9,2)</f>
        <v>0</v>
      </c>
      <c r="J9" s="235"/>
      <c r="K9" s="236">
        <f>ROUND(E9*J9,2)</f>
        <v>0</v>
      </c>
      <c r="L9" s="236">
        <v>21</v>
      </c>
      <c r="M9" s="236">
        <f>G9*(1+L9/100)</f>
        <v>0</v>
      </c>
      <c r="N9" s="236">
        <v>2.5</v>
      </c>
      <c r="O9" s="236">
        <f>ROUND(E9*N9,2)</f>
        <v>0.19</v>
      </c>
      <c r="P9" s="236">
        <v>0</v>
      </c>
      <c r="Q9" s="236">
        <f>ROUND(E9*P9,2)</f>
        <v>0</v>
      </c>
      <c r="R9" s="236" t="s">
        <v>197</v>
      </c>
      <c r="S9" s="236" t="s">
        <v>172</v>
      </c>
      <c r="T9" s="237" t="s">
        <v>192</v>
      </c>
      <c r="U9" s="222">
        <v>5.33</v>
      </c>
      <c r="V9" s="222">
        <f>ROUND(E9*U9,2)</f>
        <v>0.4</v>
      </c>
      <c r="W9" s="222"/>
      <c r="X9" s="222" t="s">
        <v>193</v>
      </c>
      <c r="Y9" s="212"/>
      <c r="Z9" s="212"/>
      <c r="AA9" s="212"/>
      <c r="AB9" s="212"/>
      <c r="AC9" s="212"/>
      <c r="AD9" s="212"/>
      <c r="AE9" s="212"/>
      <c r="AF9" s="212"/>
      <c r="AG9" s="212" t="s">
        <v>194</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
      <c r="A10" s="219"/>
      <c r="B10" s="220"/>
      <c r="C10" s="254" t="s">
        <v>340</v>
      </c>
      <c r="D10" s="252"/>
      <c r="E10" s="252"/>
      <c r="F10" s="252"/>
      <c r="G10" s="252"/>
      <c r="H10" s="222"/>
      <c r="I10" s="222"/>
      <c r="J10" s="222"/>
      <c r="K10" s="222"/>
      <c r="L10" s="222"/>
      <c r="M10" s="222"/>
      <c r="N10" s="222"/>
      <c r="O10" s="222"/>
      <c r="P10" s="222"/>
      <c r="Q10" s="222"/>
      <c r="R10" s="222"/>
      <c r="S10" s="222"/>
      <c r="T10" s="222"/>
      <c r="U10" s="222"/>
      <c r="V10" s="222"/>
      <c r="W10" s="222"/>
      <c r="X10" s="222"/>
      <c r="Y10" s="212"/>
      <c r="Z10" s="212"/>
      <c r="AA10" s="212"/>
      <c r="AB10" s="212"/>
      <c r="AC10" s="212"/>
      <c r="AD10" s="212"/>
      <c r="AE10" s="212"/>
      <c r="AF10" s="212"/>
      <c r="AG10" s="212" t="s">
        <v>199</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1" x14ac:dyDescent="0.2">
      <c r="A11" s="219"/>
      <c r="B11" s="220"/>
      <c r="C11" s="255" t="s">
        <v>341</v>
      </c>
      <c r="D11" s="248"/>
      <c r="E11" s="249"/>
      <c r="F11" s="222"/>
      <c r="G11" s="222"/>
      <c r="H11" s="222"/>
      <c r="I11" s="222"/>
      <c r="J11" s="222"/>
      <c r="K11" s="222"/>
      <c r="L11" s="222"/>
      <c r="M11" s="222"/>
      <c r="N11" s="222"/>
      <c r="O11" s="222"/>
      <c r="P11" s="222"/>
      <c r="Q11" s="222"/>
      <c r="R11" s="222"/>
      <c r="S11" s="222"/>
      <c r="T11" s="222"/>
      <c r="U11" s="222"/>
      <c r="V11" s="222"/>
      <c r="W11" s="222"/>
      <c r="X11" s="222"/>
      <c r="Y11" s="212"/>
      <c r="Z11" s="212"/>
      <c r="AA11" s="212"/>
      <c r="AB11" s="212"/>
      <c r="AC11" s="212"/>
      <c r="AD11" s="212"/>
      <c r="AE11" s="212"/>
      <c r="AF11" s="212"/>
      <c r="AG11" s="212" t="s">
        <v>201</v>
      </c>
      <c r="AH11" s="212">
        <v>0</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
      <c r="A12" s="219"/>
      <c r="B12" s="220"/>
      <c r="C12" s="255" t="s">
        <v>342</v>
      </c>
      <c r="D12" s="248"/>
      <c r="E12" s="249">
        <v>7.4999999999999997E-2</v>
      </c>
      <c r="F12" s="222"/>
      <c r="G12" s="222"/>
      <c r="H12" s="222"/>
      <c r="I12" s="222"/>
      <c r="J12" s="222"/>
      <c r="K12" s="222"/>
      <c r="L12" s="222"/>
      <c r="M12" s="222"/>
      <c r="N12" s="222"/>
      <c r="O12" s="222"/>
      <c r="P12" s="222"/>
      <c r="Q12" s="222"/>
      <c r="R12" s="222"/>
      <c r="S12" s="222"/>
      <c r="T12" s="222"/>
      <c r="U12" s="222"/>
      <c r="V12" s="222"/>
      <c r="W12" s="222"/>
      <c r="X12" s="222"/>
      <c r="Y12" s="212"/>
      <c r="Z12" s="212"/>
      <c r="AA12" s="212"/>
      <c r="AB12" s="212"/>
      <c r="AC12" s="212"/>
      <c r="AD12" s="212"/>
      <c r="AE12" s="212"/>
      <c r="AF12" s="212"/>
      <c r="AG12" s="212" t="s">
        <v>201</v>
      </c>
      <c r="AH12" s="212">
        <v>0</v>
      </c>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1" x14ac:dyDescent="0.2">
      <c r="A13" s="219"/>
      <c r="B13" s="220"/>
      <c r="C13" s="258"/>
      <c r="D13" s="239"/>
      <c r="E13" s="239"/>
      <c r="F13" s="239"/>
      <c r="G13" s="239"/>
      <c r="H13" s="222"/>
      <c r="I13" s="222"/>
      <c r="J13" s="222"/>
      <c r="K13" s="222"/>
      <c r="L13" s="222"/>
      <c r="M13" s="222"/>
      <c r="N13" s="222"/>
      <c r="O13" s="222"/>
      <c r="P13" s="222"/>
      <c r="Q13" s="222"/>
      <c r="R13" s="222"/>
      <c r="S13" s="222"/>
      <c r="T13" s="222"/>
      <c r="U13" s="222"/>
      <c r="V13" s="222"/>
      <c r="W13" s="222"/>
      <c r="X13" s="222"/>
      <c r="Y13" s="212"/>
      <c r="Z13" s="212"/>
      <c r="AA13" s="212"/>
      <c r="AB13" s="212"/>
      <c r="AC13" s="212"/>
      <c r="AD13" s="212"/>
      <c r="AE13" s="212"/>
      <c r="AF13" s="212"/>
      <c r="AG13" s="212" t="s">
        <v>175</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x14ac:dyDescent="0.2">
      <c r="A14" s="225" t="s">
        <v>167</v>
      </c>
      <c r="B14" s="226" t="s">
        <v>122</v>
      </c>
      <c r="C14" s="242" t="s">
        <v>123</v>
      </c>
      <c r="D14" s="227"/>
      <c r="E14" s="228"/>
      <c r="F14" s="229"/>
      <c r="G14" s="229">
        <f>SUMIF(AG15:AG22,"&lt;&gt;NOR",G15:G22)</f>
        <v>0</v>
      </c>
      <c r="H14" s="229"/>
      <c r="I14" s="229">
        <f>SUM(I15:I22)</f>
        <v>0</v>
      </c>
      <c r="J14" s="229"/>
      <c r="K14" s="229">
        <f>SUM(K15:K22)</f>
        <v>0</v>
      </c>
      <c r="L14" s="229"/>
      <c r="M14" s="229">
        <f>SUM(M15:M22)</f>
        <v>0</v>
      </c>
      <c r="N14" s="229"/>
      <c r="O14" s="229">
        <f>SUM(O15:O22)</f>
        <v>0</v>
      </c>
      <c r="P14" s="229"/>
      <c r="Q14" s="229">
        <f>SUM(Q15:Q22)</f>
        <v>0.12</v>
      </c>
      <c r="R14" s="229"/>
      <c r="S14" s="229"/>
      <c r="T14" s="230"/>
      <c r="U14" s="224"/>
      <c r="V14" s="224">
        <f>SUM(V15:V22)</f>
        <v>4.66</v>
      </c>
      <c r="W14" s="224"/>
      <c r="X14" s="224"/>
      <c r="AG14" t="s">
        <v>168</v>
      </c>
    </row>
    <row r="15" spans="1:60" ht="22.5" outlineLevel="1" x14ac:dyDescent="0.2">
      <c r="A15" s="231">
        <v>2</v>
      </c>
      <c r="B15" s="232" t="s">
        <v>343</v>
      </c>
      <c r="C15" s="243" t="s">
        <v>344</v>
      </c>
      <c r="D15" s="233" t="s">
        <v>213</v>
      </c>
      <c r="E15" s="234">
        <v>7.4999999999999997E-2</v>
      </c>
      <c r="F15" s="235"/>
      <c r="G15" s="236">
        <f>ROUND(E15*F15,2)</f>
        <v>0</v>
      </c>
      <c r="H15" s="235"/>
      <c r="I15" s="236">
        <f>ROUND(E15*H15,2)</f>
        <v>0</v>
      </c>
      <c r="J15" s="235"/>
      <c r="K15" s="236">
        <f>ROUND(E15*J15,2)</f>
        <v>0</v>
      </c>
      <c r="L15" s="236">
        <v>21</v>
      </c>
      <c r="M15" s="236">
        <f>G15*(1+L15/100)</f>
        <v>0</v>
      </c>
      <c r="N15" s="236">
        <v>0</v>
      </c>
      <c r="O15" s="236">
        <f>ROUND(E15*N15,2)</f>
        <v>0</v>
      </c>
      <c r="P15" s="236">
        <v>1.6</v>
      </c>
      <c r="Q15" s="236">
        <f>ROUND(E15*P15,2)</f>
        <v>0.12</v>
      </c>
      <c r="R15" s="236" t="s">
        <v>214</v>
      </c>
      <c r="S15" s="236" t="s">
        <v>172</v>
      </c>
      <c r="T15" s="237" t="s">
        <v>192</v>
      </c>
      <c r="U15" s="222">
        <v>8.08</v>
      </c>
      <c r="V15" s="222">
        <f>ROUND(E15*U15,2)</f>
        <v>0.61</v>
      </c>
      <c r="W15" s="222"/>
      <c r="X15" s="222" t="s">
        <v>193</v>
      </c>
      <c r="Y15" s="212"/>
      <c r="Z15" s="212"/>
      <c r="AA15" s="212"/>
      <c r="AB15" s="212"/>
      <c r="AC15" s="212"/>
      <c r="AD15" s="212"/>
      <c r="AE15" s="212"/>
      <c r="AF15" s="212"/>
      <c r="AG15" s="212" t="s">
        <v>194</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1" x14ac:dyDescent="0.2">
      <c r="A16" s="219"/>
      <c r="B16" s="220"/>
      <c r="C16" s="255" t="s">
        <v>341</v>
      </c>
      <c r="D16" s="248"/>
      <c r="E16" s="249"/>
      <c r="F16" s="222"/>
      <c r="G16" s="222"/>
      <c r="H16" s="222"/>
      <c r="I16" s="222"/>
      <c r="J16" s="222"/>
      <c r="K16" s="222"/>
      <c r="L16" s="222"/>
      <c r="M16" s="222"/>
      <c r="N16" s="222"/>
      <c r="O16" s="222"/>
      <c r="P16" s="222"/>
      <c r="Q16" s="222"/>
      <c r="R16" s="222"/>
      <c r="S16" s="222"/>
      <c r="T16" s="222"/>
      <c r="U16" s="222"/>
      <c r="V16" s="222"/>
      <c r="W16" s="222"/>
      <c r="X16" s="222"/>
      <c r="Y16" s="212"/>
      <c r="Z16" s="212"/>
      <c r="AA16" s="212"/>
      <c r="AB16" s="212"/>
      <c r="AC16" s="212"/>
      <c r="AD16" s="212"/>
      <c r="AE16" s="212"/>
      <c r="AF16" s="212"/>
      <c r="AG16" s="212" t="s">
        <v>201</v>
      </c>
      <c r="AH16" s="212">
        <v>0</v>
      </c>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19"/>
      <c r="B17" s="220"/>
      <c r="C17" s="255" t="s">
        <v>342</v>
      </c>
      <c r="D17" s="248"/>
      <c r="E17" s="249">
        <v>7.4999999999999997E-2</v>
      </c>
      <c r="F17" s="222"/>
      <c r="G17" s="222"/>
      <c r="H17" s="222"/>
      <c r="I17" s="222"/>
      <c r="J17" s="222"/>
      <c r="K17" s="222"/>
      <c r="L17" s="222"/>
      <c r="M17" s="222"/>
      <c r="N17" s="222"/>
      <c r="O17" s="222"/>
      <c r="P17" s="222"/>
      <c r="Q17" s="222"/>
      <c r="R17" s="222"/>
      <c r="S17" s="222"/>
      <c r="T17" s="222"/>
      <c r="U17" s="222"/>
      <c r="V17" s="222"/>
      <c r="W17" s="222"/>
      <c r="X17" s="222"/>
      <c r="Y17" s="212"/>
      <c r="Z17" s="212"/>
      <c r="AA17" s="212"/>
      <c r="AB17" s="212"/>
      <c r="AC17" s="212"/>
      <c r="AD17" s="212"/>
      <c r="AE17" s="212"/>
      <c r="AF17" s="212"/>
      <c r="AG17" s="212" t="s">
        <v>201</v>
      </c>
      <c r="AH17" s="212">
        <v>0</v>
      </c>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
      <c r="A18" s="219"/>
      <c r="B18" s="220"/>
      <c r="C18" s="258"/>
      <c r="D18" s="239"/>
      <c r="E18" s="239"/>
      <c r="F18" s="239"/>
      <c r="G18" s="239"/>
      <c r="H18" s="222"/>
      <c r="I18" s="222"/>
      <c r="J18" s="222"/>
      <c r="K18" s="222"/>
      <c r="L18" s="222"/>
      <c r="M18" s="222"/>
      <c r="N18" s="222"/>
      <c r="O18" s="222"/>
      <c r="P18" s="222"/>
      <c r="Q18" s="222"/>
      <c r="R18" s="222"/>
      <c r="S18" s="222"/>
      <c r="T18" s="222"/>
      <c r="U18" s="222"/>
      <c r="V18" s="222"/>
      <c r="W18" s="222"/>
      <c r="X18" s="222"/>
      <c r="Y18" s="212"/>
      <c r="Z18" s="212"/>
      <c r="AA18" s="212"/>
      <c r="AB18" s="212"/>
      <c r="AC18" s="212"/>
      <c r="AD18" s="212"/>
      <c r="AE18" s="212"/>
      <c r="AF18" s="212"/>
      <c r="AG18" s="212" t="s">
        <v>175</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
      <c r="A19" s="231">
        <v>3</v>
      </c>
      <c r="B19" s="232" t="s">
        <v>345</v>
      </c>
      <c r="C19" s="243" t="s">
        <v>346</v>
      </c>
      <c r="D19" s="233" t="s">
        <v>232</v>
      </c>
      <c r="E19" s="234">
        <v>4.5</v>
      </c>
      <c r="F19" s="235"/>
      <c r="G19" s="236">
        <f>ROUND(E19*F19,2)</f>
        <v>0</v>
      </c>
      <c r="H19" s="235"/>
      <c r="I19" s="236">
        <f>ROUND(E19*H19,2)</f>
        <v>0</v>
      </c>
      <c r="J19" s="235"/>
      <c r="K19" s="236">
        <f>ROUND(E19*J19,2)</f>
        <v>0</v>
      </c>
      <c r="L19" s="236">
        <v>21</v>
      </c>
      <c r="M19" s="236">
        <f>G19*(1+L19/100)</f>
        <v>0</v>
      </c>
      <c r="N19" s="236">
        <v>0</v>
      </c>
      <c r="O19" s="236">
        <f>ROUND(E19*N19,2)</f>
        <v>0</v>
      </c>
      <c r="P19" s="236">
        <v>4.6000000000000001E-4</v>
      </c>
      <c r="Q19" s="236">
        <f>ROUND(E19*P19,2)</f>
        <v>0</v>
      </c>
      <c r="R19" s="236" t="s">
        <v>214</v>
      </c>
      <c r="S19" s="236" t="s">
        <v>172</v>
      </c>
      <c r="T19" s="237" t="s">
        <v>192</v>
      </c>
      <c r="U19" s="222">
        <v>0.9</v>
      </c>
      <c r="V19" s="222">
        <f>ROUND(E19*U19,2)</f>
        <v>4.05</v>
      </c>
      <c r="W19" s="222"/>
      <c r="X19" s="222" t="s">
        <v>193</v>
      </c>
      <c r="Y19" s="212"/>
      <c r="Z19" s="212"/>
      <c r="AA19" s="212"/>
      <c r="AB19" s="212"/>
      <c r="AC19" s="212"/>
      <c r="AD19" s="212"/>
      <c r="AE19" s="212"/>
      <c r="AF19" s="212"/>
      <c r="AG19" s="212" t="s">
        <v>194</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1" x14ac:dyDescent="0.2">
      <c r="A20" s="219"/>
      <c r="B20" s="220"/>
      <c r="C20" s="255" t="s">
        <v>341</v>
      </c>
      <c r="D20" s="248"/>
      <c r="E20" s="249"/>
      <c r="F20" s="222"/>
      <c r="G20" s="222"/>
      <c r="H20" s="222"/>
      <c r="I20" s="222"/>
      <c r="J20" s="222"/>
      <c r="K20" s="222"/>
      <c r="L20" s="222"/>
      <c r="M20" s="222"/>
      <c r="N20" s="222"/>
      <c r="O20" s="222"/>
      <c r="P20" s="222"/>
      <c r="Q20" s="222"/>
      <c r="R20" s="222"/>
      <c r="S20" s="222"/>
      <c r="T20" s="222"/>
      <c r="U20" s="222"/>
      <c r="V20" s="222"/>
      <c r="W20" s="222"/>
      <c r="X20" s="222"/>
      <c r="Y20" s="212"/>
      <c r="Z20" s="212"/>
      <c r="AA20" s="212"/>
      <c r="AB20" s="212"/>
      <c r="AC20" s="212"/>
      <c r="AD20" s="212"/>
      <c r="AE20" s="212"/>
      <c r="AF20" s="212"/>
      <c r="AG20" s="212" t="s">
        <v>201</v>
      </c>
      <c r="AH20" s="212">
        <v>0</v>
      </c>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1" x14ac:dyDescent="0.2">
      <c r="A21" s="219"/>
      <c r="B21" s="220"/>
      <c r="C21" s="255" t="s">
        <v>347</v>
      </c>
      <c r="D21" s="248"/>
      <c r="E21" s="249">
        <v>4.5</v>
      </c>
      <c r="F21" s="222"/>
      <c r="G21" s="222"/>
      <c r="H21" s="222"/>
      <c r="I21" s="222"/>
      <c r="J21" s="222"/>
      <c r="K21" s="222"/>
      <c r="L21" s="222"/>
      <c r="M21" s="222"/>
      <c r="N21" s="222"/>
      <c r="O21" s="222"/>
      <c r="P21" s="222"/>
      <c r="Q21" s="222"/>
      <c r="R21" s="222"/>
      <c r="S21" s="222"/>
      <c r="T21" s="222"/>
      <c r="U21" s="222"/>
      <c r="V21" s="222"/>
      <c r="W21" s="222"/>
      <c r="X21" s="222"/>
      <c r="Y21" s="212"/>
      <c r="Z21" s="212"/>
      <c r="AA21" s="212"/>
      <c r="AB21" s="212"/>
      <c r="AC21" s="212"/>
      <c r="AD21" s="212"/>
      <c r="AE21" s="212"/>
      <c r="AF21" s="212"/>
      <c r="AG21" s="212" t="s">
        <v>201</v>
      </c>
      <c r="AH21" s="212">
        <v>0</v>
      </c>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
      <c r="A22" s="219"/>
      <c r="B22" s="220"/>
      <c r="C22" s="258"/>
      <c r="D22" s="239"/>
      <c r="E22" s="239"/>
      <c r="F22" s="239"/>
      <c r="G22" s="239"/>
      <c r="H22" s="222"/>
      <c r="I22" s="222"/>
      <c r="J22" s="222"/>
      <c r="K22" s="222"/>
      <c r="L22" s="222"/>
      <c r="M22" s="222"/>
      <c r="N22" s="222"/>
      <c r="O22" s="222"/>
      <c r="P22" s="222"/>
      <c r="Q22" s="222"/>
      <c r="R22" s="222"/>
      <c r="S22" s="222"/>
      <c r="T22" s="222"/>
      <c r="U22" s="222"/>
      <c r="V22" s="222"/>
      <c r="W22" s="222"/>
      <c r="X22" s="222"/>
      <c r="Y22" s="212"/>
      <c r="Z22" s="212"/>
      <c r="AA22" s="212"/>
      <c r="AB22" s="212"/>
      <c r="AC22" s="212"/>
      <c r="AD22" s="212"/>
      <c r="AE22" s="212"/>
      <c r="AF22" s="212"/>
      <c r="AG22" s="212" t="s">
        <v>175</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x14ac:dyDescent="0.2">
      <c r="A23" s="225" t="s">
        <v>167</v>
      </c>
      <c r="B23" s="226" t="s">
        <v>124</v>
      </c>
      <c r="C23" s="242" t="s">
        <v>125</v>
      </c>
      <c r="D23" s="227"/>
      <c r="E23" s="228"/>
      <c r="F23" s="229"/>
      <c r="G23" s="229">
        <f>SUMIF(AG24:AG26,"&lt;&gt;NOR",G24:G26)</f>
        <v>0</v>
      </c>
      <c r="H23" s="229"/>
      <c r="I23" s="229">
        <f>SUM(I24:I26)</f>
        <v>0</v>
      </c>
      <c r="J23" s="229"/>
      <c r="K23" s="229">
        <f>SUM(K24:K26)</f>
        <v>0</v>
      </c>
      <c r="L23" s="229"/>
      <c r="M23" s="229">
        <f>SUM(M24:M26)</f>
        <v>0</v>
      </c>
      <c r="N23" s="229"/>
      <c r="O23" s="229">
        <f>SUM(O24:O26)</f>
        <v>0</v>
      </c>
      <c r="P23" s="229"/>
      <c r="Q23" s="229">
        <f>SUM(Q24:Q26)</f>
        <v>0</v>
      </c>
      <c r="R23" s="229"/>
      <c r="S23" s="229"/>
      <c r="T23" s="230"/>
      <c r="U23" s="224"/>
      <c r="V23" s="224">
        <f>SUM(V24:V26)</f>
        <v>0.59</v>
      </c>
      <c r="W23" s="224"/>
      <c r="X23" s="224"/>
      <c r="AG23" t="s">
        <v>168</v>
      </c>
    </row>
    <row r="24" spans="1:60" ht="33.75" outlineLevel="1" x14ac:dyDescent="0.2">
      <c r="A24" s="231">
        <v>4</v>
      </c>
      <c r="B24" s="232" t="s">
        <v>220</v>
      </c>
      <c r="C24" s="243" t="s">
        <v>221</v>
      </c>
      <c r="D24" s="233" t="s">
        <v>222</v>
      </c>
      <c r="E24" s="234">
        <v>0.1875</v>
      </c>
      <c r="F24" s="235"/>
      <c r="G24" s="236">
        <f>ROUND(E24*F24,2)</f>
        <v>0</v>
      </c>
      <c r="H24" s="235"/>
      <c r="I24" s="236">
        <f>ROUND(E24*H24,2)</f>
        <v>0</v>
      </c>
      <c r="J24" s="235"/>
      <c r="K24" s="236">
        <f>ROUND(E24*J24,2)</f>
        <v>0</v>
      </c>
      <c r="L24" s="236">
        <v>21</v>
      </c>
      <c r="M24" s="236">
        <f>G24*(1+L24/100)</f>
        <v>0</v>
      </c>
      <c r="N24" s="236">
        <v>0</v>
      </c>
      <c r="O24" s="236">
        <f>ROUND(E24*N24,2)</f>
        <v>0</v>
      </c>
      <c r="P24" s="236">
        <v>0</v>
      </c>
      <c r="Q24" s="236">
        <f>ROUND(E24*P24,2)</f>
        <v>0</v>
      </c>
      <c r="R24" s="236" t="s">
        <v>197</v>
      </c>
      <c r="S24" s="236" t="s">
        <v>172</v>
      </c>
      <c r="T24" s="237" t="s">
        <v>192</v>
      </c>
      <c r="U24" s="222">
        <v>3.15</v>
      </c>
      <c r="V24" s="222">
        <f>ROUND(E24*U24,2)</f>
        <v>0.59</v>
      </c>
      <c r="W24" s="222"/>
      <c r="X24" s="222" t="s">
        <v>223</v>
      </c>
      <c r="Y24" s="212"/>
      <c r="Z24" s="212"/>
      <c r="AA24" s="212"/>
      <c r="AB24" s="212"/>
      <c r="AC24" s="212"/>
      <c r="AD24" s="212"/>
      <c r="AE24" s="212"/>
      <c r="AF24" s="212"/>
      <c r="AG24" s="212" t="s">
        <v>224</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
      <c r="A25" s="219"/>
      <c r="B25" s="220"/>
      <c r="C25" s="254" t="s">
        <v>225</v>
      </c>
      <c r="D25" s="252"/>
      <c r="E25" s="252"/>
      <c r="F25" s="252"/>
      <c r="G25" s="252"/>
      <c r="H25" s="222"/>
      <c r="I25" s="222"/>
      <c r="J25" s="222"/>
      <c r="K25" s="222"/>
      <c r="L25" s="222"/>
      <c r="M25" s="222"/>
      <c r="N25" s="222"/>
      <c r="O25" s="222"/>
      <c r="P25" s="222"/>
      <c r="Q25" s="222"/>
      <c r="R25" s="222"/>
      <c r="S25" s="222"/>
      <c r="T25" s="222"/>
      <c r="U25" s="222"/>
      <c r="V25" s="222"/>
      <c r="W25" s="222"/>
      <c r="X25" s="222"/>
      <c r="Y25" s="212"/>
      <c r="Z25" s="212"/>
      <c r="AA25" s="212"/>
      <c r="AB25" s="212"/>
      <c r="AC25" s="212"/>
      <c r="AD25" s="212"/>
      <c r="AE25" s="212"/>
      <c r="AF25" s="212"/>
      <c r="AG25" s="212" t="s">
        <v>199</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
      <c r="A26" s="219"/>
      <c r="B26" s="220"/>
      <c r="C26" s="258"/>
      <c r="D26" s="239"/>
      <c r="E26" s="239"/>
      <c r="F26" s="239"/>
      <c r="G26" s="239"/>
      <c r="H26" s="222"/>
      <c r="I26" s="222"/>
      <c r="J26" s="222"/>
      <c r="K26" s="222"/>
      <c r="L26" s="222"/>
      <c r="M26" s="222"/>
      <c r="N26" s="222"/>
      <c r="O26" s="222"/>
      <c r="P26" s="222"/>
      <c r="Q26" s="222"/>
      <c r="R26" s="222"/>
      <c r="S26" s="222"/>
      <c r="T26" s="222"/>
      <c r="U26" s="222"/>
      <c r="V26" s="222"/>
      <c r="W26" s="222"/>
      <c r="X26" s="222"/>
      <c r="Y26" s="212"/>
      <c r="Z26" s="212"/>
      <c r="AA26" s="212"/>
      <c r="AB26" s="212"/>
      <c r="AC26" s="212"/>
      <c r="AD26" s="212"/>
      <c r="AE26" s="212"/>
      <c r="AF26" s="212"/>
      <c r="AG26" s="212" t="s">
        <v>175</v>
      </c>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x14ac:dyDescent="0.2">
      <c r="A27" s="225" t="s">
        <v>167</v>
      </c>
      <c r="B27" s="226" t="s">
        <v>132</v>
      </c>
      <c r="C27" s="242" t="s">
        <v>133</v>
      </c>
      <c r="D27" s="227"/>
      <c r="E27" s="228"/>
      <c r="F27" s="229"/>
      <c r="G27" s="229">
        <f>SUMIF(AG28:AG49,"&lt;&gt;NOR",G28:G49)</f>
        <v>0</v>
      </c>
      <c r="H27" s="229"/>
      <c r="I27" s="229">
        <f>SUM(I28:I49)</f>
        <v>0</v>
      </c>
      <c r="J27" s="229"/>
      <c r="K27" s="229">
        <f>SUM(K28:K49)</f>
        <v>0</v>
      </c>
      <c r="L27" s="229"/>
      <c r="M27" s="229">
        <f>SUM(M28:M49)</f>
        <v>0</v>
      </c>
      <c r="N27" s="229"/>
      <c r="O27" s="229">
        <f>SUM(O28:O49)</f>
        <v>0.21</v>
      </c>
      <c r="P27" s="229"/>
      <c r="Q27" s="229">
        <f>SUM(Q28:Q49)</f>
        <v>0</v>
      </c>
      <c r="R27" s="229"/>
      <c r="S27" s="229"/>
      <c r="T27" s="230"/>
      <c r="U27" s="224"/>
      <c r="V27" s="224">
        <f>SUM(V28:V49)</f>
        <v>159.63999999999999</v>
      </c>
      <c r="W27" s="224"/>
      <c r="X27" s="224"/>
      <c r="AG27" t="s">
        <v>168</v>
      </c>
    </row>
    <row r="28" spans="1:60" ht="22.5" outlineLevel="1" x14ac:dyDescent="0.2">
      <c r="A28" s="231">
        <v>5</v>
      </c>
      <c r="B28" s="232" t="s">
        <v>348</v>
      </c>
      <c r="C28" s="243" t="s">
        <v>349</v>
      </c>
      <c r="D28" s="233" t="s">
        <v>232</v>
      </c>
      <c r="E28" s="234">
        <v>20</v>
      </c>
      <c r="F28" s="235"/>
      <c r="G28" s="236">
        <f>ROUND(E28*F28,2)</f>
        <v>0</v>
      </c>
      <c r="H28" s="235"/>
      <c r="I28" s="236">
        <f>ROUND(E28*H28,2)</f>
        <v>0</v>
      </c>
      <c r="J28" s="235"/>
      <c r="K28" s="236">
        <f>ROUND(E28*J28,2)</f>
        <v>0</v>
      </c>
      <c r="L28" s="236">
        <v>21</v>
      </c>
      <c r="M28" s="236">
        <f>G28*(1+L28/100)</f>
        <v>0</v>
      </c>
      <c r="N28" s="236">
        <v>1.0499999999999999E-3</v>
      </c>
      <c r="O28" s="236">
        <f>ROUND(E28*N28,2)</f>
        <v>0.02</v>
      </c>
      <c r="P28" s="236">
        <v>0</v>
      </c>
      <c r="Q28" s="236">
        <f>ROUND(E28*P28,2)</f>
        <v>0</v>
      </c>
      <c r="R28" s="236" t="s">
        <v>132</v>
      </c>
      <c r="S28" s="236" t="s">
        <v>172</v>
      </c>
      <c r="T28" s="237" t="s">
        <v>192</v>
      </c>
      <c r="U28" s="222">
        <v>0.16</v>
      </c>
      <c r="V28" s="222">
        <f>ROUND(E28*U28,2)</f>
        <v>3.2</v>
      </c>
      <c r="W28" s="222"/>
      <c r="X28" s="222" t="s">
        <v>193</v>
      </c>
      <c r="Y28" s="212"/>
      <c r="Z28" s="212"/>
      <c r="AA28" s="212"/>
      <c r="AB28" s="212"/>
      <c r="AC28" s="212"/>
      <c r="AD28" s="212"/>
      <c r="AE28" s="212"/>
      <c r="AF28" s="212"/>
      <c r="AG28" s="212" t="s">
        <v>194</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1" x14ac:dyDescent="0.2">
      <c r="A29" s="219"/>
      <c r="B29" s="220"/>
      <c r="C29" s="244"/>
      <c r="D29" s="240"/>
      <c r="E29" s="240"/>
      <c r="F29" s="240"/>
      <c r="G29" s="240"/>
      <c r="H29" s="222"/>
      <c r="I29" s="222"/>
      <c r="J29" s="222"/>
      <c r="K29" s="222"/>
      <c r="L29" s="222"/>
      <c r="M29" s="222"/>
      <c r="N29" s="222"/>
      <c r="O29" s="222"/>
      <c r="P29" s="222"/>
      <c r="Q29" s="222"/>
      <c r="R29" s="222"/>
      <c r="S29" s="222"/>
      <c r="T29" s="222"/>
      <c r="U29" s="222"/>
      <c r="V29" s="222"/>
      <c r="W29" s="222"/>
      <c r="X29" s="222"/>
      <c r="Y29" s="212"/>
      <c r="Z29" s="212"/>
      <c r="AA29" s="212"/>
      <c r="AB29" s="212"/>
      <c r="AC29" s="212"/>
      <c r="AD29" s="212"/>
      <c r="AE29" s="212"/>
      <c r="AF29" s="212"/>
      <c r="AG29" s="212" t="s">
        <v>175</v>
      </c>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1" x14ac:dyDescent="0.2">
      <c r="A30" s="231">
        <v>6</v>
      </c>
      <c r="B30" s="232" t="s">
        <v>350</v>
      </c>
      <c r="C30" s="243" t="s">
        <v>351</v>
      </c>
      <c r="D30" s="233" t="s">
        <v>232</v>
      </c>
      <c r="E30" s="234">
        <v>170</v>
      </c>
      <c r="F30" s="235"/>
      <c r="G30" s="236">
        <f>ROUND(E30*F30,2)</f>
        <v>0</v>
      </c>
      <c r="H30" s="235"/>
      <c r="I30" s="236">
        <f>ROUND(E30*H30,2)</f>
        <v>0</v>
      </c>
      <c r="J30" s="235"/>
      <c r="K30" s="236">
        <f>ROUND(E30*J30,2)</f>
        <v>0</v>
      </c>
      <c r="L30" s="236">
        <v>21</v>
      </c>
      <c r="M30" s="236">
        <f>G30*(1+L30/100)</f>
        <v>0</v>
      </c>
      <c r="N30" s="236">
        <v>1.3999999999999999E-4</v>
      </c>
      <c r="O30" s="236">
        <f>ROUND(E30*N30,2)</f>
        <v>0.02</v>
      </c>
      <c r="P30" s="236">
        <v>0</v>
      </c>
      <c r="Q30" s="236">
        <f>ROUND(E30*P30,2)</f>
        <v>0</v>
      </c>
      <c r="R30" s="236" t="s">
        <v>132</v>
      </c>
      <c r="S30" s="236" t="s">
        <v>172</v>
      </c>
      <c r="T30" s="237" t="s">
        <v>192</v>
      </c>
      <c r="U30" s="222">
        <v>0.49717</v>
      </c>
      <c r="V30" s="222">
        <f>ROUND(E30*U30,2)</f>
        <v>84.52</v>
      </c>
      <c r="W30" s="222"/>
      <c r="X30" s="222" t="s">
        <v>193</v>
      </c>
      <c r="Y30" s="212"/>
      <c r="Z30" s="212"/>
      <c r="AA30" s="212"/>
      <c r="AB30" s="212"/>
      <c r="AC30" s="212"/>
      <c r="AD30" s="212"/>
      <c r="AE30" s="212"/>
      <c r="AF30" s="212"/>
      <c r="AG30" s="212" t="s">
        <v>194</v>
      </c>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1" x14ac:dyDescent="0.2">
      <c r="A31" s="219"/>
      <c r="B31" s="220"/>
      <c r="C31" s="244"/>
      <c r="D31" s="240"/>
      <c r="E31" s="240"/>
      <c r="F31" s="240"/>
      <c r="G31" s="240"/>
      <c r="H31" s="222"/>
      <c r="I31" s="222"/>
      <c r="J31" s="222"/>
      <c r="K31" s="222"/>
      <c r="L31" s="222"/>
      <c r="M31" s="222"/>
      <c r="N31" s="222"/>
      <c r="O31" s="222"/>
      <c r="P31" s="222"/>
      <c r="Q31" s="222"/>
      <c r="R31" s="222"/>
      <c r="S31" s="222"/>
      <c r="T31" s="222"/>
      <c r="U31" s="222"/>
      <c r="V31" s="222"/>
      <c r="W31" s="222"/>
      <c r="X31" s="222"/>
      <c r="Y31" s="212"/>
      <c r="Z31" s="212"/>
      <c r="AA31" s="212"/>
      <c r="AB31" s="212"/>
      <c r="AC31" s="212"/>
      <c r="AD31" s="212"/>
      <c r="AE31" s="212"/>
      <c r="AF31" s="212"/>
      <c r="AG31" s="212" t="s">
        <v>175</v>
      </c>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
      <c r="A32" s="231">
        <v>7</v>
      </c>
      <c r="B32" s="232" t="s">
        <v>352</v>
      </c>
      <c r="C32" s="243" t="s">
        <v>353</v>
      </c>
      <c r="D32" s="233" t="s">
        <v>284</v>
      </c>
      <c r="E32" s="234">
        <v>3</v>
      </c>
      <c r="F32" s="235"/>
      <c r="G32" s="236">
        <f>ROUND(E32*F32,2)</f>
        <v>0</v>
      </c>
      <c r="H32" s="235"/>
      <c r="I32" s="236">
        <f>ROUND(E32*H32,2)</f>
        <v>0</v>
      </c>
      <c r="J32" s="235"/>
      <c r="K32" s="236">
        <f>ROUND(E32*J32,2)</f>
        <v>0</v>
      </c>
      <c r="L32" s="236">
        <v>21</v>
      </c>
      <c r="M32" s="236">
        <f>G32*(1+L32/100)</f>
        <v>0</v>
      </c>
      <c r="N32" s="236">
        <v>2.7999999999999998E-4</v>
      </c>
      <c r="O32" s="236">
        <f>ROUND(E32*N32,2)</f>
        <v>0</v>
      </c>
      <c r="P32" s="236">
        <v>0</v>
      </c>
      <c r="Q32" s="236">
        <f>ROUND(E32*P32,2)</f>
        <v>0</v>
      </c>
      <c r="R32" s="236" t="s">
        <v>132</v>
      </c>
      <c r="S32" s="236" t="s">
        <v>172</v>
      </c>
      <c r="T32" s="237" t="s">
        <v>192</v>
      </c>
      <c r="U32" s="222">
        <v>0.24399999999999999</v>
      </c>
      <c r="V32" s="222">
        <f>ROUND(E32*U32,2)</f>
        <v>0.73</v>
      </c>
      <c r="W32" s="222"/>
      <c r="X32" s="222" t="s">
        <v>193</v>
      </c>
      <c r="Y32" s="212"/>
      <c r="Z32" s="212"/>
      <c r="AA32" s="212"/>
      <c r="AB32" s="212"/>
      <c r="AC32" s="212"/>
      <c r="AD32" s="212"/>
      <c r="AE32" s="212"/>
      <c r="AF32" s="212"/>
      <c r="AG32" s="212" t="s">
        <v>194</v>
      </c>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1" x14ac:dyDescent="0.2">
      <c r="A33" s="219"/>
      <c r="B33" s="220"/>
      <c r="C33" s="244"/>
      <c r="D33" s="240"/>
      <c r="E33" s="240"/>
      <c r="F33" s="240"/>
      <c r="G33" s="240"/>
      <c r="H33" s="222"/>
      <c r="I33" s="222"/>
      <c r="J33" s="222"/>
      <c r="K33" s="222"/>
      <c r="L33" s="222"/>
      <c r="M33" s="222"/>
      <c r="N33" s="222"/>
      <c r="O33" s="222"/>
      <c r="P33" s="222"/>
      <c r="Q33" s="222"/>
      <c r="R33" s="222"/>
      <c r="S33" s="222"/>
      <c r="T33" s="222"/>
      <c r="U33" s="222"/>
      <c r="V33" s="222"/>
      <c r="W33" s="222"/>
      <c r="X33" s="222"/>
      <c r="Y33" s="212"/>
      <c r="Z33" s="212"/>
      <c r="AA33" s="212"/>
      <c r="AB33" s="212"/>
      <c r="AC33" s="212"/>
      <c r="AD33" s="212"/>
      <c r="AE33" s="212"/>
      <c r="AF33" s="212"/>
      <c r="AG33" s="212" t="s">
        <v>175</v>
      </c>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1" x14ac:dyDescent="0.2">
      <c r="A34" s="231">
        <v>8</v>
      </c>
      <c r="B34" s="232" t="s">
        <v>354</v>
      </c>
      <c r="C34" s="243" t="s">
        <v>355</v>
      </c>
      <c r="D34" s="233" t="s">
        <v>284</v>
      </c>
      <c r="E34" s="234">
        <v>30</v>
      </c>
      <c r="F34" s="235"/>
      <c r="G34" s="236">
        <f>ROUND(E34*F34,2)</f>
        <v>0</v>
      </c>
      <c r="H34" s="235"/>
      <c r="I34" s="236">
        <f>ROUND(E34*H34,2)</f>
        <v>0</v>
      </c>
      <c r="J34" s="235"/>
      <c r="K34" s="236">
        <f>ROUND(E34*J34,2)</f>
        <v>0</v>
      </c>
      <c r="L34" s="236">
        <v>21</v>
      </c>
      <c r="M34" s="236">
        <f>G34*(1+L34/100)</f>
        <v>0</v>
      </c>
      <c r="N34" s="236">
        <v>1.1E-4</v>
      </c>
      <c r="O34" s="236">
        <f>ROUND(E34*N34,2)</f>
        <v>0</v>
      </c>
      <c r="P34" s="236">
        <v>0</v>
      </c>
      <c r="Q34" s="236">
        <f>ROUND(E34*P34,2)</f>
        <v>0</v>
      </c>
      <c r="R34" s="236" t="s">
        <v>132</v>
      </c>
      <c r="S34" s="236" t="s">
        <v>172</v>
      </c>
      <c r="T34" s="237" t="s">
        <v>192</v>
      </c>
      <c r="U34" s="222">
        <v>0.24399999999999999</v>
      </c>
      <c r="V34" s="222">
        <f>ROUND(E34*U34,2)</f>
        <v>7.32</v>
      </c>
      <c r="W34" s="222"/>
      <c r="X34" s="222" t="s">
        <v>193</v>
      </c>
      <c r="Y34" s="212"/>
      <c r="Z34" s="212"/>
      <c r="AA34" s="212"/>
      <c r="AB34" s="212"/>
      <c r="AC34" s="212"/>
      <c r="AD34" s="212"/>
      <c r="AE34" s="212"/>
      <c r="AF34" s="212"/>
      <c r="AG34" s="212" t="s">
        <v>194</v>
      </c>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1" x14ac:dyDescent="0.2">
      <c r="A35" s="219"/>
      <c r="B35" s="220"/>
      <c r="C35" s="244"/>
      <c r="D35" s="240"/>
      <c r="E35" s="240"/>
      <c r="F35" s="240"/>
      <c r="G35" s="240"/>
      <c r="H35" s="222"/>
      <c r="I35" s="222"/>
      <c r="J35" s="222"/>
      <c r="K35" s="222"/>
      <c r="L35" s="222"/>
      <c r="M35" s="222"/>
      <c r="N35" s="222"/>
      <c r="O35" s="222"/>
      <c r="P35" s="222"/>
      <c r="Q35" s="222"/>
      <c r="R35" s="222"/>
      <c r="S35" s="222"/>
      <c r="T35" s="222"/>
      <c r="U35" s="222"/>
      <c r="V35" s="222"/>
      <c r="W35" s="222"/>
      <c r="X35" s="222"/>
      <c r="Y35" s="212"/>
      <c r="Z35" s="212"/>
      <c r="AA35" s="212"/>
      <c r="AB35" s="212"/>
      <c r="AC35" s="212"/>
      <c r="AD35" s="212"/>
      <c r="AE35" s="212"/>
      <c r="AF35" s="212"/>
      <c r="AG35" s="212" t="s">
        <v>175</v>
      </c>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1" x14ac:dyDescent="0.2">
      <c r="A36" s="231">
        <v>9</v>
      </c>
      <c r="B36" s="232" t="s">
        <v>356</v>
      </c>
      <c r="C36" s="243" t="s">
        <v>357</v>
      </c>
      <c r="D36" s="233" t="s">
        <v>284</v>
      </c>
      <c r="E36" s="234">
        <v>6</v>
      </c>
      <c r="F36" s="235"/>
      <c r="G36" s="236">
        <f>ROUND(E36*F36,2)</f>
        <v>0</v>
      </c>
      <c r="H36" s="235"/>
      <c r="I36" s="236">
        <f>ROUND(E36*H36,2)</f>
        <v>0</v>
      </c>
      <c r="J36" s="235"/>
      <c r="K36" s="236">
        <f>ROUND(E36*J36,2)</f>
        <v>0</v>
      </c>
      <c r="L36" s="236">
        <v>21</v>
      </c>
      <c r="M36" s="236">
        <f>G36*(1+L36/100)</f>
        <v>0</v>
      </c>
      <c r="N36" s="236">
        <v>2.0000000000000001E-4</v>
      </c>
      <c r="O36" s="236">
        <f>ROUND(E36*N36,2)</f>
        <v>0</v>
      </c>
      <c r="P36" s="236">
        <v>0</v>
      </c>
      <c r="Q36" s="236">
        <f>ROUND(E36*P36,2)</f>
        <v>0</v>
      </c>
      <c r="R36" s="236" t="s">
        <v>132</v>
      </c>
      <c r="S36" s="236" t="s">
        <v>172</v>
      </c>
      <c r="T36" s="237" t="s">
        <v>192</v>
      </c>
      <c r="U36" s="222">
        <v>0.24399999999999999</v>
      </c>
      <c r="V36" s="222">
        <f>ROUND(E36*U36,2)</f>
        <v>1.46</v>
      </c>
      <c r="W36" s="222"/>
      <c r="X36" s="222" t="s">
        <v>193</v>
      </c>
      <c r="Y36" s="212"/>
      <c r="Z36" s="212"/>
      <c r="AA36" s="212"/>
      <c r="AB36" s="212"/>
      <c r="AC36" s="212"/>
      <c r="AD36" s="212"/>
      <c r="AE36" s="212"/>
      <c r="AF36" s="212"/>
      <c r="AG36" s="212" t="s">
        <v>194</v>
      </c>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outlineLevel="1" x14ac:dyDescent="0.2">
      <c r="A37" s="219"/>
      <c r="B37" s="220"/>
      <c r="C37" s="244"/>
      <c r="D37" s="240"/>
      <c r="E37" s="240"/>
      <c r="F37" s="240"/>
      <c r="G37" s="240"/>
      <c r="H37" s="222"/>
      <c r="I37" s="222"/>
      <c r="J37" s="222"/>
      <c r="K37" s="222"/>
      <c r="L37" s="222"/>
      <c r="M37" s="222"/>
      <c r="N37" s="222"/>
      <c r="O37" s="222"/>
      <c r="P37" s="222"/>
      <c r="Q37" s="222"/>
      <c r="R37" s="222"/>
      <c r="S37" s="222"/>
      <c r="T37" s="222"/>
      <c r="U37" s="222"/>
      <c r="V37" s="222"/>
      <c r="W37" s="222"/>
      <c r="X37" s="222"/>
      <c r="Y37" s="212"/>
      <c r="Z37" s="212"/>
      <c r="AA37" s="212"/>
      <c r="AB37" s="212"/>
      <c r="AC37" s="212"/>
      <c r="AD37" s="212"/>
      <c r="AE37" s="212"/>
      <c r="AF37" s="212"/>
      <c r="AG37" s="212" t="s">
        <v>175</v>
      </c>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
      <c r="A38" s="231">
        <v>10</v>
      </c>
      <c r="B38" s="232" t="s">
        <v>358</v>
      </c>
      <c r="C38" s="243" t="s">
        <v>359</v>
      </c>
      <c r="D38" s="233" t="s">
        <v>284</v>
      </c>
      <c r="E38" s="234">
        <v>18</v>
      </c>
      <c r="F38" s="235"/>
      <c r="G38" s="236">
        <f>ROUND(E38*F38,2)</f>
        <v>0</v>
      </c>
      <c r="H38" s="235"/>
      <c r="I38" s="236">
        <f>ROUND(E38*H38,2)</f>
        <v>0</v>
      </c>
      <c r="J38" s="235"/>
      <c r="K38" s="236">
        <f>ROUND(E38*J38,2)</f>
        <v>0</v>
      </c>
      <c r="L38" s="236">
        <v>21</v>
      </c>
      <c r="M38" s="236">
        <f>G38*(1+L38/100)</f>
        <v>0</v>
      </c>
      <c r="N38" s="236">
        <v>4.2000000000000002E-4</v>
      </c>
      <c r="O38" s="236">
        <f>ROUND(E38*N38,2)</f>
        <v>0.01</v>
      </c>
      <c r="P38" s="236">
        <v>0</v>
      </c>
      <c r="Q38" s="236">
        <f>ROUND(E38*P38,2)</f>
        <v>0</v>
      </c>
      <c r="R38" s="236" t="s">
        <v>132</v>
      </c>
      <c r="S38" s="236" t="s">
        <v>172</v>
      </c>
      <c r="T38" s="237" t="s">
        <v>192</v>
      </c>
      <c r="U38" s="222">
        <v>0.35216999999999998</v>
      </c>
      <c r="V38" s="222">
        <f>ROUND(E38*U38,2)</f>
        <v>6.34</v>
      </c>
      <c r="W38" s="222"/>
      <c r="X38" s="222" t="s">
        <v>193</v>
      </c>
      <c r="Y38" s="212"/>
      <c r="Z38" s="212"/>
      <c r="AA38" s="212"/>
      <c r="AB38" s="212"/>
      <c r="AC38" s="212"/>
      <c r="AD38" s="212"/>
      <c r="AE38" s="212"/>
      <c r="AF38" s="212"/>
      <c r="AG38" s="212" t="s">
        <v>194</v>
      </c>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1" x14ac:dyDescent="0.2">
      <c r="A39" s="219"/>
      <c r="B39" s="220"/>
      <c r="C39" s="244"/>
      <c r="D39" s="240"/>
      <c r="E39" s="240"/>
      <c r="F39" s="240"/>
      <c r="G39" s="240"/>
      <c r="H39" s="222"/>
      <c r="I39" s="222"/>
      <c r="J39" s="222"/>
      <c r="K39" s="222"/>
      <c r="L39" s="222"/>
      <c r="M39" s="222"/>
      <c r="N39" s="222"/>
      <c r="O39" s="222"/>
      <c r="P39" s="222"/>
      <c r="Q39" s="222"/>
      <c r="R39" s="222"/>
      <c r="S39" s="222"/>
      <c r="T39" s="222"/>
      <c r="U39" s="222"/>
      <c r="V39" s="222"/>
      <c r="W39" s="222"/>
      <c r="X39" s="222"/>
      <c r="Y39" s="212"/>
      <c r="Z39" s="212"/>
      <c r="AA39" s="212"/>
      <c r="AB39" s="212"/>
      <c r="AC39" s="212"/>
      <c r="AD39" s="212"/>
      <c r="AE39" s="212"/>
      <c r="AF39" s="212"/>
      <c r="AG39" s="212" t="s">
        <v>175</v>
      </c>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ht="22.5" outlineLevel="1" x14ac:dyDescent="0.2">
      <c r="A40" s="231">
        <v>11</v>
      </c>
      <c r="B40" s="232" t="s">
        <v>360</v>
      </c>
      <c r="C40" s="243" t="s">
        <v>361</v>
      </c>
      <c r="D40" s="233" t="s">
        <v>284</v>
      </c>
      <c r="E40" s="234">
        <v>18</v>
      </c>
      <c r="F40" s="235"/>
      <c r="G40" s="236">
        <f>ROUND(E40*F40,2)</f>
        <v>0</v>
      </c>
      <c r="H40" s="235"/>
      <c r="I40" s="236">
        <f>ROUND(E40*H40,2)</f>
        <v>0</v>
      </c>
      <c r="J40" s="235"/>
      <c r="K40" s="236">
        <f>ROUND(E40*J40,2)</f>
        <v>0</v>
      </c>
      <c r="L40" s="236">
        <v>21</v>
      </c>
      <c r="M40" s="236">
        <f>G40*(1+L40/100)</f>
        <v>0</v>
      </c>
      <c r="N40" s="236">
        <v>7.77E-3</v>
      </c>
      <c r="O40" s="236">
        <f>ROUND(E40*N40,2)</f>
        <v>0.14000000000000001</v>
      </c>
      <c r="P40" s="236">
        <v>0</v>
      </c>
      <c r="Q40" s="236">
        <f>ROUND(E40*P40,2)</f>
        <v>0</v>
      </c>
      <c r="R40" s="236" t="s">
        <v>132</v>
      </c>
      <c r="S40" s="236" t="s">
        <v>172</v>
      </c>
      <c r="T40" s="237" t="s">
        <v>192</v>
      </c>
      <c r="U40" s="222">
        <v>1.4546699999999999</v>
      </c>
      <c r="V40" s="222">
        <f>ROUND(E40*U40,2)</f>
        <v>26.18</v>
      </c>
      <c r="W40" s="222"/>
      <c r="X40" s="222" t="s">
        <v>193</v>
      </c>
      <c r="Y40" s="212"/>
      <c r="Z40" s="212"/>
      <c r="AA40" s="212"/>
      <c r="AB40" s="212"/>
      <c r="AC40" s="212"/>
      <c r="AD40" s="212"/>
      <c r="AE40" s="212"/>
      <c r="AF40" s="212"/>
      <c r="AG40" s="212" t="s">
        <v>194</v>
      </c>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1" x14ac:dyDescent="0.2">
      <c r="A41" s="219"/>
      <c r="B41" s="220"/>
      <c r="C41" s="244"/>
      <c r="D41" s="240"/>
      <c r="E41" s="240"/>
      <c r="F41" s="240"/>
      <c r="G41" s="240"/>
      <c r="H41" s="222"/>
      <c r="I41" s="222"/>
      <c r="J41" s="222"/>
      <c r="K41" s="222"/>
      <c r="L41" s="222"/>
      <c r="M41" s="222"/>
      <c r="N41" s="222"/>
      <c r="O41" s="222"/>
      <c r="P41" s="222"/>
      <c r="Q41" s="222"/>
      <c r="R41" s="222"/>
      <c r="S41" s="222"/>
      <c r="T41" s="222"/>
      <c r="U41" s="222"/>
      <c r="V41" s="222"/>
      <c r="W41" s="222"/>
      <c r="X41" s="222"/>
      <c r="Y41" s="212"/>
      <c r="Z41" s="212"/>
      <c r="AA41" s="212"/>
      <c r="AB41" s="212"/>
      <c r="AC41" s="212"/>
      <c r="AD41" s="212"/>
      <c r="AE41" s="212"/>
      <c r="AF41" s="212"/>
      <c r="AG41" s="212" t="s">
        <v>175</v>
      </c>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ht="22.5" outlineLevel="1" x14ac:dyDescent="0.2">
      <c r="A42" s="231">
        <v>12</v>
      </c>
      <c r="B42" s="232" t="s">
        <v>362</v>
      </c>
      <c r="C42" s="243" t="s">
        <v>363</v>
      </c>
      <c r="D42" s="233" t="s">
        <v>284</v>
      </c>
      <c r="E42" s="234">
        <v>6</v>
      </c>
      <c r="F42" s="235"/>
      <c r="G42" s="236">
        <f>ROUND(E42*F42,2)</f>
        <v>0</v>
      </c>
      <c r="H42" s="235"/>
      <c r="I42" s="236">
        <f>ROUND(E42*H42,2)</f>
        <v>0</v>
      </c>
      <c r="J42" s="235"/>
      <c r="K42" s="236">
        <f>ROUND(E42*J42,2)</f>
        <v>0</v>
      </c>
      <c r="L42" s="236">
        <v>21</v>
      </c>
      <c r="M42" s="236">
        <f>G42*(1+L42/100)</f>
        <v>0</v>
      </c>
      <c r="N42" s="236">
        <v>3.64E-3</v>
      </c>
      <c r="O42" s="236">
        <f>ROUND(E42*N42,2)</f>
        <v>0.02</v>
      </c>
      <c r="P42" s="236">
        <v>0</v>
      </c>
      <c r="Q42" s="236">
        <f>ROUND(E42*P42,2)</f>
        <v>0</v>
      </c>
      <c r="R42" s="236" t="s">
        <v>132</v>
      </c>
      <c r="S42" s="236" t="s">
        <v>172</v>
      </c>
      <c r="T42" s="237" t="s">
        <v>192</v>
      </c>
      <c r="U42" s="222">
        <v>0.871</v>
      </c>
      <c r="V42" s="222">
        <f>ROUND(E42*U42,2)</f>
        <v>5.23</v>
      </c>
      <c r="W42" s="222"/>
      <c r="X42" s="222" t="s">
        <v>193</v>
      </c>
      <c r="Y42" s="212"/>
      <c r="Z42" s="212"/>
      <c r="AA42" s="212"/>
      <c r="AB42" s="212"/>
      <c r="AC42" s="212"/>
      <c r="AD42" s="212"/>
      <c r="AE42" s="212"/>
      <c r="AF42" s="212"/>
      <c r="AG42" s="212" t="s">
        <v>194</v>
      </c>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1" x14ac:dyDescent="0.2">
      <c r="A43" s="219"/>
      <c r="B43" s="220"/>
      <c r="C43" s="244"/>
      <c r="D43" s="240"/>
      <c r="E43" s="240"/>
      <c r="F43" s="240"/>
      <c r="G43" s="240"/>
      <c r="H43" s="222"/>
      <c r="I43" s="222"/>
      <c r="J43" s="222"/>
      <c r="K43" s="222"/>
      <c r="L43" s="222"/>
      <c r="M43" s="222"/>
      <c r="N43" s="222"/>
      <c r="O43" s="222"/>
      <c r="P43" s="222"/>
      <c r="Q43" s="222"/>
      <c r="R43" s="222"/>
      <c r="S43" s="222"/>
      <c r="T43" s="222"/>
      <c r="U43" s="222"/>
      <c r="V43" s="222"/>
      <c r="W43" s="222"/>
      <c r="X43" s="222"/>
      <c r="Y43" s="212"/>
      <c r="Z43" s="212"/>
      <c r="AA43" s="212"/>
      <c r="AB43" s="212"/>
      <c r="AC43" s="212"/>
      <c r="AD43" s="212"/>
      <c r="AE43" s="212"/>
      <c r="AF43" s="212"/>
      <c r="AG43" s="212" t="s">
        <v>175</v>
      </c>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1" x14ac:dyDescent="0.2">
      <c r="A44" s="231">
        <v>13</v>
      </c>
      <c r="B44" s="232" t="s">
        <v>364</v>
      </c>
      <c r="C44" s="243" t="s">
        <v>365</v>
      </c>
      <c r="D44" s="233" t="s">
        <v>284</v>
      </c>
      <c r="E44" s="234">
        <v>6</v>
      </c>
      <c r="F44" s="235"/>
      <c r="G44" s="236">
        <f>ROUND(E44*F44,2)</f>
        <v>0</v>
      </c>
      <c r="H44" s="235"/>
      <c r="I44" s="236">
        <f>ROUND(E44*H44,2)</f>
        <v>0</v>
      </c>
      <c r="J44" s="235"/>
      <c r="K44" s="236">
        <f>ROUND(E44*J44,2)</f>
        <v>0</v>
      </c>
      <c r="L44" s="236">
        <v>21</v>
      </c>
      <c r="M44" s="236">
        <f>G44*(1+L44/100)</f>
        <v>0</v>
      </c>
      <c r="N44" s="236">
        <v>0</v>
      </c>
      <c r="O44" s="236">
        <f>ROUND(E44*N44,2)</f>
        <v>0</v>
      </c>
      <c r="P44" s="236">
        <v>0</v>
      </c>
      <c r="Q44" s="236">
        <f>ROUND(E44*P44,2)</f>
        <v>0</v>
      </c>
      <c r="R44" s="236" t="s">
        <v>132</v>
      </c>
      <c r="S44" s="236" t="s">
        <v>172</v>
      </c>
      <c r="T44" s="237" t="s">
        <v>192</v>
      </c>
      <c r="U44" s="222">
        <v>0.11</v>
      </c>
      <c r="V44" s="222">
        <f>ROUND(E44*U44,2)</f>
        <v>0.66</v>
      </c>
      <c r="W44" s="222"/>
      <c r="X44" s="222" t="s">
        <v>193</v>
      </c>
      <c r="Y44" s="212"/>
      <c r="Z44" s="212"/>
      <c r="AA44" s="212"/>
      <c r="AB44" s="212"/>
      <c r="AC44" s="212"/>
      <c r="AD44" s="212"/>
      <c r="AE44" s="212"/>
      <c r="AF44" s="212"/>
      <c r="AG44" s="212" t="s">
        <v>194</v>
      </c>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1" x14ac:dyDescent="0.2">
      <c r="A45" s="219"/>
      <c r="B45" s="220"/>
      <c r="C45" s="244"/>
      <c r="D45" s="240"/>
      <c r="E45" s="240"/>
      <c r="F45" s="240"/>
      <c r="G45" s="240"/>
      <c r="H45" s="222"/>
      <c r="I45" s="222"/>
      <c r="J45" s="222"/>
      <c r="K45" s="222"/>
      <c r="L45" s="222"/>
      <c r="M45" s="222"/>
      <c r="N45" s="222"/>
      <c r="O45" s="222"/>
      <c r="P45" s="222"/>
      <c r="Q45" s="222"/>
      <c r="R45" s="222"/>
      <c r="S45" s="222"/>
      <c r="T45" s="222"/>
      <c r="U45" s="222"/>
      <c r="V45" s="222"/>
      <c r="W45" s="222"/>
      <c r="X45" s="222"/>
      <c r="Y45" s="212"/>
      <c r="Z45" s="212"/>
      <c r="AA45" s="212"/>
      <c r="AB45" s="212"/>
      <c r="AC45" s="212"/>
      <c r="AD45" s="212"/>
      <c r="AE45" s="212"/>
      <c r="AF45" s="212"/>
      <c r="AG45" s="212" t="s">
        <v>175</v>
      </c>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1" x14ac:dyDescent="0.2">
      <c r="A46" s="231">
        <v>14</v>
      </c>
      <c r="B46" s="232" t="s">
        <v>366</v>
      </c>
      <c r="C46" s="243" t="s">
        <v>367</v>
      </c>
      <c r="D46" s="233" t="s">
        <v>368</v>
      </c>
      <c r="E46" s="234">
        <v>16</v>
      </c>
      <c r="F46" s="235"/>
      <c r="G46" s="236">
        <f>ROUND(E46*F46,2)</f>
        <v>0</v>
      </c>
      <c r="H46" s="235"/>
      <c r="I46" s="236">
        <f>ROUND(E46*H46,2)</f>
        <v>0</v>
      </c>
      <c r="J46" s="235"/>
      <c r="K46" s="236">
        <f>ROUND(E46*J46,2)</f>
        <v>0</v>
      </c>
      <c r="L46" s="236">
        <v>21</v>
      </c>
      <c r="M46" s="236">
        <f>G46*(1+L46/100)</f>
        <v>0</v>
      </c>
      <c r="N46" s="236">
        <v>0</v>
      </c>
      <c r="O46" s="236">
        <f>ROUND(E46*N46,2)</f>
        <v>0</v>
      </c>
      <c r="P46" s="236">
        <v>0</v>
      </c>
      <c r="Q46" s="236">
        <f>ROUND(E46*P46,2)</f>
        <v>0</v>
      </c>
      <c r="R46" s="236"/>
      <c r="S46" s="236" t="s">
        <v>304</v>
      </c>
      <c r="T46" s="237" t="s">
        <v>173</v>
      </c>
      <c r="U46" s="222">
        <v>1</v>
      </c>
      <c r="V46" s="222">
        <f>ROUND(E46*U46,2)</f>
        <v>16</v>
      </c>
      <c r="W46" s="222"/>
      <c r="X46" s="222" t="s">
        <v>193</v>
      </c>
      <c r="Y46" s="212"/>
      <c r="Z46" s="212"/>
      <c r="AA46" s="212"/>
      <c r="AB46" s="212"/>
      <c r="AC46" s="212"/>
      <c r="AD46" s="212"/>
      <c r="AE46" s="212"/>
      <c r="AF46" s="212"/>
      <c r="AG46" s="212" t="s">
        <v>194</v>
      </c>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1" x14ac:dyDescent="0.2">
      <c r="A47" s="219"/>
      <c r="B47" s="220"/>
      <c r="C47" s="244"/>
      <c r="D47" s="240"/>
      <c r="E47" s="240"/>
      <c r="F47" s="240"/>
      <c r="G47" s="240"/>
      <c r="H47" s="222"/>
      <c r="I47" s="222"/>
      <c r="J47" s="222"/>
      <c r="K47" s="222"/>
      <c r="L47" s="222"/>
      <c r="M47" s="222"/>
      <c r="N47" s="222"/>
      <c r="O47" s="222"/>
      <c r="P47" s="222"/>
      <c r="Q47" s="222"/>
      <c r="R47" s="222"/>
      <c r="S47" s="222"/>
      <c r="T47" s="222"/>
      <c r="U47" s="222"/>
      <c r="V47" s="222"/>
      <c r="W47" s="222"/>
      <c r="X47" s="222"/>
      <c r="Y47" s="212"/>
      <c r="Z47" s="212"/>
      <c r="AA47" s="212"/>
      <c r="AB47" s="212"/>
      <c r="AC47" s="212"/>
      <c r="AD47" s="212"/>
      <c r="AE47" s="212"/>
      <c r="AF47" s="212"/>
      <c r="AG47" s="212" t="s">
        <v>175</v>
      </c>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1" x14ac:dyDescent="0.2">
      <c r="A48" s="231">
        <v>15</v>
      </c>
      <c r="B48" s="232" t="s">
        <v>369</v>
      </c>
      <c r="C48" s="243" t="s">
        <v>370</v>
      </c>
      <c r="D48" s="233" t="s">
        <v>368</v>
      </c>
      <c r="E48" s="234">
        <v>8</v>
      </c>
      <c r="F48" s="235"/>
      <c r="G48" s="236">
        <f>ROUND(E48*F48,2)</f>
        <v>0</v>
      </c>
      <c r="H48" s="235"/>
      <c r="I48" s="236">
        <f>ROUND(E48*H48,2)</f>
        <v>0</v>
      </c>
      <c r="J48" s="235"/>
      <c r="K48" s="236">
        <f>ROUND(E48*J48,2)</f>
        <v>0</v>
      </c>
      <c r="L48" s="236">
        <v>21</v>
      </c>
      <c r="M48" s="236">
        <f>G48*(1+L48/100)</f>
        <v>0</v>
      </c>
      <c r="N48" s="236">
        <v>0</v>
      </c>
      <c r="O48" s="236">
        <f>ROUND(E48*N48,2)</f>
        <v>0</v>
      </c>
      <c r="P48" s="236">
        <v>0</v>
      </c>
      <c r="Q48" s="236">
        <f>ROUND(E48*P48,2)</f>
        <v>0</v>
      </c>
      <c r="R48" s="236" t="s">
        <v>371</v>
      </c>
      <c r="S48" s="236" t="s">
        <v>172</v>
      </c>
      <c r="T48" s="237" t="s">
        <v>192</v>
      </c>
      <c r="U48" s="222">
        <v>1</v>
      </c>
      <c r="V48" s="222">
        <f>ROUND(E48*U48,2)</f>
        <v>8</v>
      </c>
      <c r="W48" s="222"/>
      <c r="X48" s="222" t="s">
        <v>372</v>
      </c>
      <c r="Y48" s="212"/>
      <c r="Z48" s="212"/>
      <c r="AA48" s="212"/>
      <c r="AB48" s="212"/>
      <c r="AC48" s="212"/>
      <c r="AD48" s="212"/>
      <c r="AE48" s="212"/>
      <c r="AF48" s="212"/>
      <c r="AG48" s="212" t="s">
        <v>373</v>
      </c>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1" x14ac:dyDescent="0.2">
      <c r="A49" s="219"/>
      <c r="B49" s="220"/>
      <c r="C49" s="244"/>
      <c r="D49" s="240"/>
      <c r="E49" s="240"/>
      <c r="F49" s="240"/>
      <c r="G49" s="240"/>
      <c r="H49" s="222"/>
      <c r="I49" s="222"/>
      <c r="J49" s="222"/>
      <c r="K49" s="222"/>
      <c r="L49" s="222"/>
      <c r="M49" s="222"/>
      <c r="N49" s="222"/>
      <c r="O49" s="222"/>
      <c r="P49" s="222"/>
      <c r="Q49" s="222"/>
      <c r="R49" s="222"/>
      <c r="S49" s="222"/>
      <c r="T49" s="222"/>
      <c r="U49" s="222"/>
      <c r="V49" s="222"/>
      <c r="W49" s="222"/>
      <c r="X49" s="222"/>
      <c r="Y49" s="212"/>
      <c r="Z49" s="212"/>
      <c r="AA49" s="212"/>
      <c r="AB49" s="212"/>
      <c r="AC49" s="212"/>
      <c r="AD49" s="212"/>
      <c r="AE49" s="212"/>
      <c r="AF49" s="212"/>
      <c r="AG49" s="212" t="s">
        <v>175</v>
      </c>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x14ac:dyDescent="0.2">
      <c r="A50" s="225" t="s">
        <v>167</v>
      </c>
      <c r="B50" s="226" t="s">
        <v>134</v>
      </c>
      <c r="C50" s="242" t="s">
        <v>135</v>
      </c>
      <c r="D50" s="227"/>
      <c r="E50" s="228"/>
      <c r="F50" s="229"/>
      <c r="G50" s="229">
        <f>SUMIF(AG51:AG62,"&lt;&gt;NOR",G51:G62)</f>
        <v>0</v>
      </c>
      <c r="H50" s="229"/>
      <c r="I50" s="229">
        <f>SUM(I51:I62)</f>
        <v>0</v>
      </c>
      <c r="J50" s="229"/>
      <c r="K50" s="229">
        <f>SUM(K51:K62)</f>
        <v>0</v>
      </c>
      <c r="L50" s="229"/>
      <c r="M50" s="229">
        <f>SUM(M51:M62)</f>
        <v>0</v>
      </c>
      <c r="N50" s="229"/>
      <c r="O50" s="229">
        <f>SUM(O51:O62)</f>
        <v>0</v>
      </c>
      <c r="P50" s="229"/>
      <c r="Q50" s="229">
        <f>SUM(Q51:Q62)</f>
        <v>0</v>
      </c>
      <c r="R50" s="229"/>
      <c r="S50" s="229"/>
      <c r="T50" s="230"/>
      <c r="U50" s="224"/>
      <c r="V50" s="224">
        <f>SUM(V51:V62)</f>
        <v>0.32999999999999996</v>
      </c>
      <c r="W50" s="224"/>
      <c r="X50" s="224"/>
      <c r="AG50" t="s">
        <v>168</v>
      </c>
    </row>
    <row r="51" spans="1:60" ht="22.5" outlineLevel="1" x14ac:dyDescent="0.2">
      <c r="A51" s="231">
        <v>16</v>
      </c>
      <c r="B51" s="232" t="s">
        <v>326</v>
      </c>
      <c r="C51" s="243" t="s">
        <v>327</v>
      </c>
      <c r="D51" s="233" t="s">
        <v>222</v>
      </c>
      <c r="E51" s="234">
        <v>0.12207</v>
      </c>
      <c r="F51" s="235"/>
      <c r="G51" s="236">
        <f>ROUND(E51*F51,2)</f>
        <v>0</v>
      </c>
      <c r="H51" s="235"/>
      <c r="I51" s="236">
        <f>ROUND(E51*H51,2)</f>
        <v>0</v>
      </c>
      <c r="J51" s="235"/>
      <c r="K51" s="236">
        <f>ROUND(E51*J51,2)</f>
        <v>0</v>
      </c>
      <c r="L51" s="236">
        <v>21</v>
      </c>
      <c r="M51" s="236">
        <f>G51*(1+L51/100)</f>
        <v>0</v>
      </c>
      <c r="N51" s="236">
        <v>0</v>
      </c>
      <c r="O51" s="236">
        <f>ROUND(E51*N51,2)</f>
        <v>0</v>
      </c>
      <c r="P51" s="236">
        <v>0</v>
      </c>
      <c r="Q51" s="236">
        <f>ROUND(E51*P51,2)</f>
        <v>0</v>
      </c>
      <c r="R51" s="236" t="s">
        <v>214</v>
      </c>
      <c r="S51" s="236" t="s">
        <v>172</v>
      </c>
      <c r="T51" s="237" t="s">
        <v>192</v>
      </c>
      <c r="U51" s="222">
        <v>0.93300000000000005</v>
      </c>
      <c r="V51" s="222">
        <f>ROUND(E51*U51,2)</f>
        <v>0.11</v>
      </c>
      <c r="W51" s="222"/>
      <c r="X51" s="222" t="s">
        <v>328</v>
      </c>
      <c r="Y51" s="212"/>
      <c r="Z51" s="212"/>
      <c r="AA51" s="212"/>
      <c r="AB51" s="212"/>
      <c r="AC51" s="212"/>
      <c r="AD51" s="212"/>
      <c r="AE51" s="212"/>
      <c r="AF51" s="212"/>
      <c r="AG51" s="212" t="s">
        <v>329</v>
      </c>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1" x14ac:dyDescent="0.2">
      <c r="A52" s="219"/>
      <c r="B52" s="220"/>
      <c r="C52" s="244"/>
      <c r="D52" s="240"/>
      <c r="E52" s="240"/>
      <c r="F52" s="240"/>
      <c r="G52" s="240"/>
      <c r="H52" s="222"/>
      <c r="I52" s="222"/>
      <c r="J52" s="222"/>
      <c r="K52" s="222"/>
      <c r="L52" s="222"/>
      <c r="M52" s="222"/>
      <c r="N52" s="222"/>
      <c r="O52" s="222"/>
      <c r="P52" s="222"/>
      <c r="Q52" s="222"/>
      <c r="R52" s="222"/>
      <c r="S52" s="222"/>
      <c r="T52" s="222"/>
      <c r="U52" s="222"/>
      <c r="V52" s="222"/>
      <c r="W52" s="222"/>
      <c r="X52" s="222"/>
      <c r="Y52" s="212"/>
      <c r="Z52" s="212"/>
      <c r="AA52" s="212"/>
      <c r="AB52" s="212"/>
      <c r="AC52" s="212"/>
      <c r="AD52" s="212"/>
      <c r="AE52" s="212"/>
      <c r="AF52" s="212"/>
      <c r="AG52" s="212" t="s">
        <v>175</v>
      </c>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1" x14ac:dyDescent="0.2">
      <c r="A53" s="231">
        <v>17</v>
      </c>
      <c r="B53" s="232" t="s">
        <v>330</v>
      </c>
      <c r="C53" s="243" t="s">
        <v>331</v>
      </c>
      <c r="D53" s="233" t="s">
        <v>222</v>
      </c>
      <c r="E53" s="234">
        <v>0.12207</v>
      </c>
      <c r="F53" s="235"/>
      <c r="G53" s="236">
        <f>ROUND(E53*F53,2)</f>
        <v>0</v>
      </c>
      <c r="H53" s="235"/>
      <c r="I53" s="236">
        <f>ROUND(E53*H53,2)</f>
        <v>0</v>
      </c>
      <c r="J53" s="235"/>
      <c r="K53" s="236">
        <f>ROUND(E53*J53,2)</f>
        <v>0</v>
      </c>
      <c r="L53" s="236">
        <v>21</v>
      </c>
      <c r="M53" s="236">
        <f>G53*(1+L53/100)</f>
        <v>0</v>
      </c>
      <c r="N53" s="236">
        <v>0</v>
      </c>
      <c r="O53" s="236">
        <f>ROUND(E53*N53,2)</f>
        <v>0</v>
      </c>
      <c r="P53" s="236">
        <v>0</v>
      </c>
      <c r="Q53" s="236">
        <f>ROUND(E53*P53,2)</f>
        <v>0</v>
      </c>
      <c r="R53" s="236" t="s">
        <v>214</v>
      </c>
      <c r="S53" s="236" t="s">
        <v>172</v>
      </c>
      <c r="T53" s="237" t="s">
        <v>192</v>
      </c>
      <c r="U53" s="222">
        <v>0.49</v>
      </c>
      <c r="V53" s="222">
        <f>ROUND(E53*U53,2)</f>
        <v>0.06</v>
      </c>
      <c r="W53" s="222"/>
      <c r="X53" s="222" t="s">
        <v>328</v>
      </c>
      <c r="Y53" s="212"/>
      <c r="Z53" s="212"/>
      <c r="AA53" s="212"/>
      <c r="AB53" s="212"/>
      <c r="AC53" s="212"/>
      <c r="AD53" s="212"/>
      <c r="AE53" s="212"/>
      <c r="AF53" s="212"/>
      <c r="AG53" s="212" t="s">
        <v>329</v>
      </c>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1" x14ac:dyDescent="0.2">
      <c r="A54" s="219"/>
      <c r="B54" s="220"/>
      <c r="C54" s="244"/>
      <c r="D54" s="240"/>
      <c r="E54" s="240"/>
      <c r="F54" s="240"/>
      <c r="G54" s="240"/>
      <c r="H54" s="222"/>
      <c r="I54" s="222"/>
      <c r="J54" s="222"/>
      <c r="K54" s="222"/>
      <c r="L54" s="222"/>
      <c r="M54" s="222"/>
      <c r="N54" s="222"/>
      <c r="O54" s="222"/>
      <c r="P54" s="222"/>
      <c r="Q54" s="222"/>
      <c r="R54" s="222"/>
      <c r="S54" s="222"/>
      <c r="T54" s="222"/>
      <c r="U54" s="222"/>
      <c r="V54" s="222"/>
      <c r="W54" s="222"/>
      <c r="X54" s="222"/>
      <c r="Y54" s="212"/>
      <c r="Z54" s="212"/>
      <c r="AA54" s="212"/>
      <c r="AB54" s="212"/>
      <c r="AC54" s="212"/>
      <c r="AD54" s="212"/>
      <c r="AE54" s="212"/>
      <c r="AF54" s="212"/>
      <c r="AG54" s="212" t="s">
        <v>175</v>
      </c>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outlineLevel="1" x14ac:dyDescent="0.2">
      <c r="A55" s="231">
        <v>18</v>
      </c>
      <c r="B55" s="232" t="s">
        <v>332</v>
      </c>
      <c r="C55" s="243" t="s">
        <v>333</v>
      </c>
      <c r="D55" s="233" t="s">
        <v>222</v>
      </c>
      <c r="E55" s="234">
        <v>1.09863</v>
      </c>
      <c r="F55" s="235"/>
      <c r="G55" s="236">
        <f>ROUND(E55*F55,2)</f>
        <v>0</v>
      </c>
      <c r="H55" s="235"/>
      <c r="I55" s="236">
        <f>ROUND(E55*H55,2)</f>
        <v>0</v>
      </c>
      <c r="J55" s="235"/>
      <c r="K55" s="236">
        <f>ROUND(E55*J55,2)</f>
        <v>0</v>
      </c>
      <c r="L55" s="236">
        <v>21</v>
      </c>
      <c r="M55" s="236">
        <f>G55*(1+L55/100)</f>
        <v>0</v>
      </c>
      <c r="N55" s="236">
        <v>0</v>
      </c>
      <c r="O55" s="236">
        <f>ROUND(E55*N55,2)</f>
        <v>0</v>
      </c>
      <c r="P55" s="236">
        <v>0</v>
      </c>
      <c r="Q55" s="236">
        <f>ROUND(E55*P55,2)</f>
        <v>0</v>
      </c>
      <c r="R55" s="236" t="s">
        <v>214</v>
      </c>
      <c r="S55" s="236" t="s">
        <v>172</v>
      </c>
      <c r="T55" s="237" t="s">
        <v>192</v>
      </c>
      <c r="U55" s="222">
        <v>0</v>
      </c>
      <c r="V55" s="222">
        <f>ROUND(E55*U55,2)</f>
        <v>0</v>
      </c>
      <c r="W55" s="222"/>
      <c r="X55" s="222" t="s">
        <v>328</v>
      </c>
      <c r="Y55" s="212"/>
      <c r="Z55" s="212"/>
      <c r="AA55" s="212"/>
      <c r="AB55" s="212"/>
      <c r="AC55" s="212"/>
      <c r="AD55" s="212"/>
      <c r="AE55" s="212"/>
      <c r="AF55" s="212"/>
      <c r="AG55" s="212" t="s">
        <v>329</v>
      </c>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1" x14ac:dyDescent="0.2">
      <c r="A56" s="219"/>
      <c r="B56" s="220"/>
      <c r="C56" s="244"/>
      <c r="D56" s="240"/>
      <c r="E56" s="240"/>
      <c r="F56" s="240"/>
      <c r="G56" s="240"/>
      <c r="H56" s="222"/>
      <c r="I56" s="222"/>
      <c r="J56" s="222"/>
      <c r="K56" s="222"/>
      <c r="L56" s="222"/>
      <c r="M56" s="222"/>
      <c r="N56" s="222"/>
      <c r="O56" s="222"/>
      <c r="P56" s="222"/>
      <c r="Q56" s="222"/>
      <c r="R56" s="222"/>
      <c r="S56" s="222"/>
      <c r="T56" s="222"/>
      <c r="U56" s="222"/>
      <c r="V56" s="222"/>
      <c r="W56" s="222"/>
      <c r="X56" s="222"/>
      <c r="Y56" s="212"/>
      <c r="Z56" s="212"/>
      <c r="AA56" s="212"/>
      <c r="AB56" s="212"/>
      <c r="AC56" s="212"/>
      <c r="AD56" s="212"/>
      <c r="AE56" s="212"/>
      <c r="AF56" s="212"/>
      <c r="AG56" s="212" t="s">
        <v>175</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1" x14ac:dyDescent="0.2">
      <c r="A57" s="231">
        <v>19</v>
      </c>
      <c r="B57" s="232" t="s">
        <v>334</v>
      </c>
      <c r="C57" s="243" t="s">
        <v>335</v>
      </c>
      <c r="D57" s="233" t="s">
        <v>222</v>
      </c>
      <c r="E57" s="234">
        <v>0.12207</v>
      </c>
      <c r="F57" s="235"/>
      <c r="G57" s="236">
        <f>ROUND(E57*F57,2)</f>
        <v>0</v>
      </c>
      <c r="H57" s="235"/>
      <c r="I57" s="236">
        <f>ROUND(E57*H57,2)</f>
        <v>0</v>
      </c>
      <c r="J57" s="235"/>
      <c r="K57" s="236">
        <f>ROUND(E57*J57,2)</f>
        <v>0</v>
      </c>
      <c r="L57" s="236">
        <v>21</v>
      </c>
      <c r="M57" s="236">
        <f>G57*(1+L57/100)</f>
        <v>0</v>
      </c>
      <c r="N57" s="236">
        <v>0</v>
      </c>
      <c r="O57" s="236">
        <f>ROUND(E57*N57,2)</f>
        <v>0</v>
      </c>
      <c r="P57" s="236">
        <v>0</v>
      </c>
      <c r="Q57" s="236">
        <f>ROUND(E57*P57,2)</f>
        <v>0</v>
      </c>
      <c r="R57" s="236" t="s">
        <v>214</v>
      </c>
      <c r="S57" s="236" t="s">
        <v>172</v>
      </c>
      <c r="T57" s="237" t="s">
        <v>192</v>
      </c>
      <c r="U57" s="222">
        <v>0.94199999999999995</v>
      </c>
      <c r="V57" s="222">
        <f>ROUND(E57*U57,2)</f>
        <v>0.11</v>
      </c>
      <c r="W57" s="222"/>
      <c r="X57" s="222" t="s">
        <v>328</v>
      </c>
      <c r="Y57" s="212"/>
      <c r="Z57" s="212"/>
      <c r="AA57" s="212"/>
      <c r="AB57" s="212"/>
      <c r="AC57" s="212"/>
      <c r="AD57" s="212"/>
      <c r="AE57" s="212"/>
      <c r="AF57" s="212"/>
      <c r="AG57" s="212" t="s">
        <v>329</v>
      </c>
      <c r="AH57" s="212"/>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1" x14ac:dyDescent="0.2">
      <c r="A58" s="219"/>
      <c r="B58" s="220"/>
      <c r="C58" s="244"/>
      <c r="D58" s="240"/>
      <c r="E58" s="240"/>
      <c r="F58" s="240"/>
      <c r="G58" s="240"/>
      <c r="H58" s="222"/>
      <c r="I58" s="222"/>
      <c r="J58" s="222"/>
      <c r="K58" s="222"/>
      <c r="L58" s="222"/>
      <c r="M58" s="222"/>
      <c r="N58" s="222"/>
      <c r="O58" s="222"/>
      <c r="P58" s="222"/>
      <c r="Q58" s="222"/>
      <c r="R58" s="222"/>
      <c r="S58" s="222"/>
      <c r="T58" s="222"/>
      <c r="U58" s="222"/>
      <c r="V58" s="222"/>
      <c r="W58" s="222"/>
      <c r="X58" s="222"/>
      <c r="Y58" s="212"/>
      <c r="Z58" s="212"/>
      <c r="AA58" s="212"/>
      <c r="AB58" s="212"/>
      <c r="AC58" s="212"/>
      <c r="AD58" s="212"/>
      <c r="AE58" s="212"/>
      <c r="AF58" s="212"/>
      <c r="AG58" s="212" t="s">
        <v>175</v>
      </c>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ht="22.5" outlineLevel="1" x14ac:dyDescent="0.2">
      <c r="A59" s="231">
        <v>20</v>
      </c>
      <c r="B59" s="232" t="s">
        <v>336</v>
      </c>
      <c r="C59" s="243" t="s">
        <v>337</v>
      </c>
      <c r="D59" s="233" t="s">
        <v>222</v>
      </c>
      <c r="E59" s="234">
        <v>0.48827999999999999</v>
      </c>
      <c r="F59" s="235"/>
      <c r="G59" s="236">
        <f>ROUND(E59*F59,2)</f>
        <v>0</v>
      </c>
      <c r="H59" s="235"/>
      <c r="I59" s="236">
        <f>ROUND(E59*H59,2)</f>
        <v>0</v>
      </c>
      <c r="J59" s="235"/>
      <c r="K59" s="236">
        <f>ROUND(E59*J59,2)</f>
        <v>0</v>
      </c>
      <c r="L59" s="236">
        <v>21</v>
      </c>
      <c r="M59" s="236">
        <f>G59*(1+L59/100)</f>
        <v>0</v>
      </c>
      <c r="N59" s="236">
        <v>0</v>
      </c>
      <c r="O59" s="236">
        <f>ROUND(E59*N59,2)</f>
        <v>0</v>
      </c>
      <c r="P59" s="236">
        <v>0</v>
      </c>
      <c r="Q59" s="236">
        <f>ROUND(E59*P59,2)</f>
        <v>0</v>
      </c>
      <c r="R59" s="236" t="s">
        <v>214</v>
      </c>
      <c r="S59" s="236" t="s">
        <v>172</v>
      </c>
      <c r="T59" s="237" t="s">
        <v>192</v>
      </c>
      <c r="U59" s="222">
        <v>0.105</v>
      </c>
      <c r="V59" s="222">
        <f>ROUND(E59*U59,2)</f>
        <v>0.05</v>
      </c>
      <c r="W59" s="222"/>
      <c r="X59" s="222" t="s">
        <v>328</v>
      </c>
      <c r="Y59" s="212"/>
      <c r="Z59" s="212"/>
      <c r="AA59" s="212"/>
      <c r="AB59" s="212"/>
      <c r="AC59" s="212"/>
      <c r="AD59" s="212"/>
      <c r="AE59" s="212"/>
      <c r="AF59" s="212"/>
      <c r="AG59" s="212" t="s">
        <v>329</v>
      </c>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1" x14ac:dyDescent="0.2">
      <c r="A60" s="219"/>
      <c r="B60" s="220"/>
      <c r="C60" s="244"/>
      <c r="D60" s="240"/>
      <c r="E60" s="240"/>
      <c r="F60" s="240"/>
      <c r="G60" s="240"/>
      <c r="H60" s="222"/>
      <c r="I60" s="222"/>
      <c r="J60" s="222"/>
      <c r="K60" s="222"/>
      <c r="L60" s="222"/>
      <c r="M60" s="222"/>
      <c r="N60" s="222"/>
      <c r="O60" s="222"/>
      <c r="P60" s="222"/>
      <c r="Q60" s="222"/>
      <c r="R60" s="222"/>
      <c r="S60" s="222"/>
      <c r="T60" s="222"/>
      <c r="U60" s="222"/>
      <c r="V60" s="222"/>
      <c r="W60" s="222"/>
      <c r="X60" s="222"/>
      <c r="Y60" s="212"/>
      <c r="Z60" s="212"/>
      <c r="AA60" s="212"/>
      <c r="AB60" s="212"/>
      <c r="AC60" s="212"/>
      <c r="AD60" s="212"/>
      <c r="AE60" s="212"/>
      <c r="AF60" s="212"/>
      <c r="AG60" s="212" t="s">
        <v>175</v>
      </c>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1" x14ac:dyDescent="0.2">
      <c r="A61" s="231">
        <v>21</v>
      </c>
      <c r="B61" s="232" t="s">
        <v>317</v>
      </c>
      <c r="C61" s="243" t="s">
        <v>374</v>
      </c>
      <c r="D61" s="233" t="s">
        <v>222</v>
      </c>
      <c r="E61" s="234">
        <v>0.12207</v>
      </c>
      <c r="F61" s="235"/>
      <c r="G61" s="236">
        <f>ROUND(E61*F61,2)</f>
        <v>0</v>
      </c>
      <c r="H61" s="235"/>
      <c r="I61" s="236">
        <f>ROUND(E61*H61,2)</f>
        <v>0</v>
      </c>
      <c r="J61" s="235"/>
      <c r="K61" s="236">
        <f>ROUND(E61*J61,2)</f>
        <v>0</v>
      </c>
      <c r="L61" s="236">
        <v>21</v>
      </c>
      <c r="M61" s="236">
        <f>G61*(1+L61/100)</f>
        <v>0</v>
      </c>
      <c r="N61" s="236">
        <v>0</v>
      </c>
      <c r="O61" s="236">
        <f>ROUND(E61*N61,2)</f>
        <v>0</v>
      </c>
      <c r="P61" s="236">
        <v>0</v>
      </c>
      <c r="Q61" s="236">
        <f>ROUND(E61*P61,2)</f>
        <v>0</v>
      </c>
      <c r="R61" s="236" t="s">
        <v>214</v>
      </c>
      <c r="S61" s="236" t="s">
        <v>172</v>
      </c>
      <c r="T61" s="237" t="s">
        <v>192</v>
      </c>
      <c r="U61" s="222">
        <v>0</v>
      </c>
      <c r="V61" s="222">
        <f>ROUND(E61*U61,2)</f>
        <v>0</v>
      </c>
      <c r="W61" s="222"/>
      <c r="X61" s="222" t="s">
        <v>328</v>
      </c>
      <c r="Y61" s="212"/>
      <c r="Z61" s="212"/>
      <c r="AA61" s="212"/>
      <c r="AB61" s="212"/>
      <c r="AC61" s="212"/>
      <c r="AD61" s="212"/>
      <c r="AE61" s="212"/>
      <c r="AF61" s="212"/>
      <c r="AG61" s="212" t="s">
        <v>329</v>
      </c>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1" x14ac:dyDescent="0.2">
      <c r="A62" s="219"/>
      <c r="B62" s="220"/>
      <c r="C62" s="244"/>
      <c r="D62" s="240"/>
      <c r="E62" s="240"/>
      <c r="F62" s="240"/>
      <c r="G62" s="240"/>
      <c r="H62" s="222"/>
      <c r="I62" s="222"/>
      <c r="J62" s="222"/>
      <c r="K62" s="222"/>
      <c r="L62" s="222"/>
      <c r="M62" s="222"/>
      <c r="N62" s="222"/>
      <c r="O62" s="222"/>
      <c r="P62" s="222"/>
      <c r="Q62" s="222"/>
      <c r="R62" s="222"/>
      <c r="S62" s="222"/>
      <c r="T62" s="222"/>
      <c r="U62" s="222"/>
      <c r="V62" s="222"/>
      <c r="W62" s="222"/>
      <c r="X62" s="222"/>
      <c r="Y62" s="212"/>
      <c r="Z62" s="212"/>
      <c r="AA62" s="212"/>
      <c r="AB62" s="212"/>
      <c r="AC62" s="212"/>
      <c r="AD62" s="212"/>
      <c r="AE62" s="212"/>
      <c r="AF62" s="212"/>
      <c r="AG62" s="212" t="s">
        <v>175</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x14ac:dyDescent="0.2">
      <c r="A63" s="3"/>
      <c r="B63" s="4"/>
      <c r="C63" s="245"/>
      <c r="D63" s="6"/>
      <c r="E63" s="3"/>
      <c r="F63" s="3"/>
      <c r="G63" s="3"/>
      <c r="H63" s="3"/>
      <c r="I63" s="3"/>
      <c r="J63" s="3"/>
      <c r="K63" s="3"/>
      <c r="L63" s="3"/>
      <c r="M63" s="3"/>
      <c r="N63" s="3"/>
      <c r="O63" s="3"/>
      <c r="P63" s="3"/>
      <c r="Q63" s="3"/>
      <c r="R63" s="3"/>
      <c r="S63" s="3"/>
      <c r="T63" s="3"/>
      <c r="U63" s="3"/>
      <c r="V63" s="3"/>
      <c r="W63" s="3"/>
      <c r="X63" s="3"/>
      <c r="AE63">
        <v>15</v>
      </c>
      <c r="AF63">
        <v>21</v>
      </c>
      <c r="AG63" t="s">
        <v>154</v>
      </c>
    </row>
    <row r="64" spans="1:60" x14ac:dyDescent="0.2">
      <c r="A64" s="215"/>
      <c r="B64" s="216" t="s">
        <v>29</v>
      </c>
      <c r="C64" s="246"/>
      <c r="D64" s="217"/>
      <c r="E64" s="218"/>
      <c r="F64" s="218"/>
      <c r="G64" s="241">
        <f>G8+G14+G23+G27+G50</f>
        <v>0</v>
      </c>
      <c r="H64" s="3"/>
      <c r="I64" s="3"/>
      <c r="J64" s="3"/>
      <c r="K64" s="3"/>
      <c r="L64" s="3"/>
      <c r="M64" s="3"/>
      <c r="N64" s="3"/>
      <c r="O64" s="3"/>
      <c r="P64" s="3"/>
      <c r="Q64" s="3"/>
      <c r="R64" s="3"/>
      <c r="S64" s="3"/>
      <c r="T64" s="3"/>
      <c r="U64" s="3"/>
      <c r="V64" s="3"/>
      <c r="W64" s="3"/>
      <c r="X64" s="3"/>
      <c r="AE64">
        <f>SUMIF(L7:L62,AE63,G7:G62)</f>
        <v>0</v>
      </c>
      <c r="AF64">
        <f>SUMIF(L7:L62,AF63,G7:G62)</f>
        <v>0</v>
      </c>
      <c r="AG64" t="s">
        <v>185</v>
      </c>
    </row>
    <row r="65" spans="3:33" x14ac:dyDescent="0.2">
      <c r="C65" s="247"/>
      <c r="D65" s="10"/>
      <c r="AG65" t="s">
        <v>186</v>
      </c>
    </row>
    <row r="66" spans="3:33" x14ac:dyDescent="0.2">
      <c r="D66" s="10"/>
    </row>
    <row r="67" spans="3:33" x14ac:dyDescent="0.2">
      <c r="D67" s="10"/>
    </row>
    <row r="68" spans="3:33" x14ac:dyDescent="0.2">
      <c r="D68" s="10"/>
    </row>
    <row r="69" spans="3:33" x14ac:dyDescent="0.2">
      <c r="D69" s="10"/>
    </row>
    <row r="70" spans="3:33" x14ac:dyDescent="0.2">
      <c r="D70" s="10"/>
    </row>
    <row r="71" spans="3:33" x14ac:dyDescent="0.2">
      <c r="D71" s="10"/>
    </row>
    <row r="72" spans="3:33" x14ac:dyDescent="0.2">
      <c r="D72" s="10"/>
    </row>
    <row r="73" spans="3:33" x14ac:dyDescent="0.2">
      <c r="D73" s="10"/>
    </row>
    <row r="74" spans="3:33" x14ac:dyDescent="0.2">
      <c r="D74" s="10"/>
    </row>
    <row r="75" spans="3:33" x14ac:dyDescent="0.2">
      <c r="D75" s="10"/>
    </row>
    <row r="76" spans="3:33" x14ac:dyDescent="0.2">
      <c r="D76" s="10"/>
    </row>
    <row r="77" spans="3:33" x14ac:dyDescent="0.2">
      <c r="D77" s="10"/>
    </row>
    <row r="78" spans="3:33" x14ac:dyDescent="0.2">
      <c r="D78" s="10"/>
    </row>
    <row r="79" spans="3:33" x14ac:dyDescent="0.2">
      <c r="D79" s="10"/>
    </row>
    <row r="80" spans="3:33"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qT8d1nSGmGdI3jfJk7qgeMEaV56o18hs66wmygn2fMelIrMm6S9kI6AnEVNe1pCr6b18p3rb0OOBTfb+alLbnA==" saltValue="VGtQdLAHRtuxzNbhyuwr9Q==" spinCount="100000" sheet="1"/>
  <mergeCells count="27">
    <mergeCell ref="C58:G58"/>
    <mergeCell ref="C60:G60"/>
    <mergeCell ref="C62:G62"/>
    <mergeCell ref="C45:G45"/>
    <mergeCell ref="C47:G47"/>
    <mergeCell ref="C49:G49"/>
    <mergeCell ref="C52:G52"/>
    <mergeCell ref="C54:G54"/>
    <mergeCell ref="C56:G56"/>
    <mergeCell ref="C33:G33"/>
    <mergeCell ref="C35:G35"/>
    <mergeCell ref="C37:G37"/>
    <mergeCell ref="C39:G39"/>
    <mergeCell ref="C41:G41"/>
    <mergeCell ref="C43:G43"/>
    <mergeCell ref="C18:G18"/>
    <mergeCell ref="C22:G22"/>
    <mergeCell ref="C25:G25"/>
    <mergeCell ref="C26:G26"/>
    <mergeCell ref="C29:G29"/>
    <mergeCell ref="C31:G31"/>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52</vt:i4>
      </vt:variant>
    </vt:vector>
  </HeadingPairs>
  <TitlesOfParts>
    <vt:vector size="58" baseType="lpstr">
      <vt:lpstr>Pokyny pro vyplnění</vt:lpstr>
      <vt:lpstr>Stavba</vt:lpstr>
      <vt:lpstr>VzorPolozky</vt:lpstr>
      <vt:lpstr>00 00 Naklady</vt:lpstr>
      <vt:lpstr>SO1 03 Pol</vt:lpstr>
      <vt:lpstr>SO1 04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00 Naklady'!Názvy_tisku</vt:lpstr>
      <vt:lpstr>'SO1 03 Pol'!Názvy_tisku</vt:lpstr>
      <vt:lpstr>'SO1 04 Pol'!Názvy_tisku</vt:lpstr>
      <vt:lpstr>oadresa</vt:lpstr>
      <vt:lpstr>Stavba!Objednatel</vt:lpstr>
      <vt:lpstr>Stavba!Objekt</vt:lpstr>
      <vt:lpstr>'00 00 Naklady'!Oblast_tisku</vt:lpstr>
      <vt:lpstr>'SO1 03 Pol'!Oblast_tisku</vt:lpstr>
      <vt:lpstr>'SO1 04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Stanislav</dc:creator>
  <cp:lastModifiedBy>Stanislav</cp:lastModifiedBy>
  <cp:lastPrinted>2019-03-19T12:27:02Z</cp:lastPrinted>
  <dcterms:created xsi:type="dcterms:W3CDTF">2009-04-08T07:15:50Z</dcterms:created>
  <dcterms:modified xsi:type="dcterms:W3CDTF">2020-02-03T11:51:07Z</dcterms:modified>
</cp:coreProperties>
</file>